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tabRatio="793" activeTab="2"/>
  </bookViews>
  <sheets>
    <sheet name="様式A①資材（入力しないこと）" sheetId="1" r:id="rId1"/>
    <sheet name="様式A②資材以外（入力しないこと）" sheetId="2" r:id="rId2"/>
    <sheet name="様式B（入力シート）" sheetId="3" r:id="rId3"/>
    <sheet name="様式Bの記入例" sheetId="4" r:id="rId4"/>
    <sheet name="(マスタのため修正しない)" sheetId="5" r:id="rId5"/>
  </sheets>
  <definedNames>
    <definedName name="_xlnm.Print_Titles" localSheetId="0">'様式A①資材（入力しないこと）'!$C:$C</definedName>
    <definedName name="_xlnm.Print_Titles" localSheetId="1">'様式A②資材以外（入力しないこと）'!$C:$C</definedName>
    <definedName name="_xlnm.Print_Titles" localSheetId="2">'様式B（入力シート）'!$7:$8</definedName>
    <definedName name="_xlnm.Print_Titles" localSheetId="3">'様式Bの記入例'!$7:$8</definedName>
    <definedName name="マスタ">'(マスタのため修正しない)'!$A$3:$E$175</definedName>
    <definedName name="事業リスト">'(マスタのため修正しない)'!$G$3:$G$12</definedName>
    <definedName name="品目名">'(マスタのため修正しない)'!$A$3:$A$175</definedName>
  </definedNames>
  <calcPr fullCalcOnLoad="1"/>
</workbook>
</file>

<file path=xl/sharedStrings.xml><?xml version="1.0" encoding="utf-8"?>
<sst xmlns="http://schemas.openxmlformats.org/spreadsheetml/2006/main" count="1271" uniqueCount="316">
  <si>
    <t>類似品目</t>
  </si>
  <si>
    <t>断熱材</t>
  </si>
  <si>
    <t>ｔ</t>
  </si>
  <si>
    <t>○○化学　25kg袋入り</t>
  </si>
  <si>
    <t>m3</t>
  </si>
  <si>
    <t>m2</t>
  </si>
  <si>
    <t>台</t>
  </si>
  <si>
    <t>機種</t>
  </si>
  <si>
    <t>㎡</t>
  </si>
  <si>
    <t>工事名</t>
  </si>
  <si>
    <t>建設汚泥から再生した処理土</t>
  </si>
  <si>
    <t>土工用水砕スラグ</t>
  </si>
  <si>
    <t>再生加熱ｱｽﾌｧﾙﾄ混合物</t>
  </si>
  <si>
    <t>鉄鋼ｽﾗｸﾞ混入ｱｽﾌｧﾙﾄ混合物</t>
  </si>
  <si>
    <t>再生骨材等</t>
  </si>
  <si>
    <t>鉄鋼ｽﾗｸﾞ混入路盤材</t>
  </si>
  <si>
    <t>ﾌｪﾛﾆｯｹﾙ骨材</t>
  </si>
  <si>
    <t>銅スラグ骨材</t>
  </si>
  <si>
    <t>間伐材</t>
  </si>
  <si>
    <t>高炉ｾﾒﾝﾄ</t>
  </si>
  <si>
    <t>ﾌﾗｲｱｯｼｭｾﾒﾝﾄ</t>
  </si>
  <si>
    <t>生ｺﾝｸﾘｰﾄ(高炉)</t>
  </si>
  <si>
    <t>生ｺﾝｸﾘｰﾄ(ﾌﾗｲｱｯｼｭ)</t>
  </si>
  <si>
    <t>エコセメント</t>
  </si>
  <si>
    <t>透水性コンクリート</t>
  </si>
  <si>
    <t>透水性コンクリート製品</t>
  </si>
  <si>
    <t>個</t>
  </si>
  <si>
    <t>フライアッシュを用いた吹付けコンクリート</t>
  </si>
  <si>
    <t>下塗用塗料（重防食）</t>
  </si>
  <si>
    <t>kg</t>
  </si>
  <si>
    <t>低揮発性有機溶剤型の路面表示用水性塗料</t>
  </si>
  <si>
    <t>再生材料を用いた舗装用ブロック（焼成）</t>
  </si>
  <si>
    <t>バーク堆肥</t>
  </si>
  <si>
    <t>下水汚泥を用いた汚泥発酵肥料（下水汚泥コンポスト）</t>
  </si>
  <si>
    <t>基</t>
  </si>
  <si>
    <t>断熱サッシ・ドア</t>
  </si>
  <si>
    <t>工事数</t>
  </si>
  <si>
    <t>製材</t>
  </si>
  <si>
    <t>集成材</t>
  </si>
  <si>
    <t>単板積層材</t>
  </si>
  <si>
    <t>パーティクルボード</t>
  </si>
  <si>
    <t>繊維版</t>
  </si>
  <si>
    <t>木質系セメント版</t>
  </si>
  <si>
    <t>照明制御システム</t>
  </si>
  <si>
    <t>吸収冷温水機</t>
  </si>
  <si>
    <t>氷蓄熱式空調機器</t>
  </si>
  <si>
    <t>ガスエンジンヒートポンプ式空気調和機</t>
  </si>
  <si>
    <t>m</t>
  </si>
  <si>
    <t>自動水栓</t>
  </si>
  <si>
    <t>自動洗浄装置及びその組み込み小便器</t>
  </si>
  <si>
    <t>排出ガス対策型機械</t>
  </si>
  <si>
    <t>低騒音対策型機械</t>
  </si>
  <si>
    <t>低品質土有効利用工法</t>
  </si>
  <si>
    <t>建設汚泥再生処理工法</t>
  </si>
  <si>
    <t>コンクリート塊再生処理工法</t>
  </si>
  <si>
    <t>伐採材及び建設発生土を活用した法面緑化工法</t>
  </si>
  <si>
    <t>排水性舗装</t>
  </si>
  <si>
    <t>透水性舗装</t>
  </si>
  <si>
    <t>屋上緑化</t>
  </si>
  <si>
    <t>品目名</t>
  </si>
  <si>
    <t>単位</t>
  </si>
  <si>
    <t>⑨契約年月日</t>
  </si>
  <si>
    <t>品目名【適用・類似】[単位]</t>
  </si>
  <si>
    <t>名称(機械名等)</t>
  </si>
  <si>
    <t>規格</t>
  </si>
  <si>
    <t>メーカー名・型式</t>
  </si>
  <si>
    <t>設計数量</t>
  </si>
  <si>
    <t>①整備局名</t>
  </si>
  <si>
    <t>⑩請負金額</t>
  </si>
  <si>
    <t>コード</t>
  </si>
  <si>
    <t>②事務所名</t>
  </si>
  <si>
    <t>備考</t>
  </si>
  <si>
    <t>③会社名</t>
  </si>
  <si>
    <t>④記入者名</t>
  </si>
  <si>
    <t>⑤連絡先電話番号</t>
  </si>
  <si>
    <t>⑦工事名</t>
  </si>
  <si>
    <t>⑧地先名</t>
  </si>
  <si>
    <t>この行には入力しないこと</t>
  </si>
  <si>
    <t>⑥事業分野</t>
  </si>
  <si>
    <t>請負業者情報</t>
  </si>
  <si>
    <t>工事情報</t>
  </si>
  <si>
    <t>①整備局名</t>
  </si>
  <si>
    <t>②事務所名</t>
  </si>
  <si>
    <t>⑦工事名</t>
  </si>
  <si>
    <t>③会社名</t>
  </si>
  <si>
    <t>④記入者名</t>
  </si>
  <si>
    <t>⑨契約年月日</t>
  </si>
  <si>
    <t>⑤連絡先電話番号</t>
  </si>
  <si>
    <t>⑩請負金額</t>
  </si>
  <si>
    <t>コード</t>
  </si>
  <si>
    <t>m3</t>
  </si>
  <si>
    <t>○○建設</t>
  </si>
  <si>
    <t>○○地方整備局</t>
  </si>
  <si>
    <t>○○事務所</t>
  </si>
  <si>
    <t>○○□□</t>
  </si>
  <si>
    <t>03-5555-5555</t>
  </si>
  <si>
    <t>道路事業</t>
  </si>
  <si>
    <t>河川事業</t>
  </si>
  <si>
    <t>河川事業</t>
  </si>
  <si>
    <t>○○工事</t>
  </si>
  <si>
    <t>○○町</t>
  </si>
  <si>
    <t>100,000万円</t>
  </si>
  <si>
    <t>高炉B</t>
  </si>
  <si>
    <t>普通ポルト</t>
  </si>
  <si>
    <t>ポルトランドセメント</t>
  </si>
  <si>
    <t>○○化学　バラ</t>
  </si>
  <si>
    <t>××セメント　C=370kg/m3</t>
  </si>
  <si>
    <t>事業名</t>
  </si>
  <si>
    <t>公園事業</t>
  </si>
  <si>
    <t>港湾事業</t>
  </si>
  <si>
    <t>空港事業</t>
  </si>
  <si>
    <t>バックホウ</t>
  </si>
  <si>
    <t>0.7m3</t>
  </si>
  <si>
    <t>事務所名</t>
  </si>
  <si>
    <t>事業分野</t>
  </si>
  <si>
    <t>盛土材等</t>
  </si>
  <si>
    <t>地盤改良材</t>
  </si>
  <si>
    <t>コンクリート用スラグ骨材</t>
  </si>
  <si>
    <t>小径丸太</t>
  </si>
  <si>
    <t>混合セメント</t>
  </si>
  <si>
    <t>セメント</t>
  </si>
  <si>
    <t>コンクリート及びコンクリート製品</t>
  </si>
  <si>
    <t>吹付けコンクリート</t>
  </si>
  <si>
    <t>塗料</t>
  </si>
  <si>
    <t>舗装材</t>
  </si>
  <si>
    <t>園芸資材</t>
  </si>
  <si>
    <t>道路照明</t>
  </si>
  <si>
    <t>タイル</t>
  </si>
  <si>
    <t>建具</t>
  </si>
  <si>
    <t>製材等</t>
  </si>
  <si>
    <t>再生木質ボード</t>
  </si>
  <si>
    <t>照明器具</t>
  </si>
  <si>
    <t>空調用機器</t>
  </si>
  <si>
    <t>配管材</t>
  </si>
  <si>
    <t>衛生器具</t>
  </si>
  <si>
    <t>建設機械</t>
  </si>
  <si>
    <t>建設発生土有効利用工法</t>
  </si>
  <si>
    <t>舗装（路盤）</t>
  </si>
  <si>
    <t>法面緑化工法</t>
  </si>
  <si>
    <t>調達割合</t>
  </si>
  <si>
    <t>理由</t>
  </si>
  <si>
    <t>%</t>
  </si>
  <si>
    <t>砂防事業</t>
  </si>
  <si>
    <t>海岸事業</t>
  </si>
  <si>
    <t>ダム事業</t>
  </si>
  <si>
    <t>⑪</t>
  </si>
  <si>
    <t>⑫</t>
  </si>
  <si>
    <t>⑬</t>
  </si>
  <si>
    <t>⑭</t>
  </si>
  <si>
    <t>⑮</t>
  </si>
  <si>
    <t>⑯</t>
  </si>
  <si>
    <t>⑰</t>
  </si>
  <si>
    <t>⑱</t>
  </si>
  <si>
    <t>排出ガス対策型機械【類似品目】[機種]</t>
  </si>
  <si>
    <t>工事数</t>
  </si>
  <si>
    <t>その他事業</t>
  </si>
  <si>
    <t>個</t>
  </si>
  <si>
    <t>A</t>
  </si>
  <si>
    <t>C</t>
  </si>
  <si>
    <t>B</t>
  </si>
  <si>
    <t>排出ガス対策型機械【類似品目】[工事数]</t>
  </si>
  <si>
    <t>行の追加が必要な場合は、この行の上に挿入し、⑪、⑬、⑯の数式をコピーすること。</t>
  </si>
  <si>
    <t>電気炉酸化スラグ骨材</t>
  </si>
  <si>
    <t>再生材料を用いた舗装用ブロック類（プレキャスト無筋コンクリート製品）</t>
  </si>
  <si>
    <t>銅スラグを用いたケーソン中詰め材</t>
  </si>
  <si>
    <t>フェロニッケルスラグを用いたケーソン中詰め材</t>
  </si>
  <si>
    <t>ビニル系床材</t>
  </si>
  <si>
    <t>アスファルト混合物</t>
  </si>
  <si>
    <t>フローリング</t>
  </si>
  <si>
    <t>高炉スラグ骨材</t>
  </si>
  <si>
    <t>路盤材</t>
  </si>
  <si>
    <t>変圧器</t>
  </si>
  <si>
    <t>類似品目</t>
  </si>
  <si>
    <t>台</t>
  </si>
  <si>
    <t>再生材料を使用した型枠</t>
  </si>
  <si>
    <t>コンクリート用型枠</t>
  </si>
  <si>
    <t>特定調達品目</t>
  </si>
  <si>
    <t>高炉ｾﾒﾝﾄ【特定調達品目】[ｔ]</t>
  </si>
  <si>
    <t>排出ガス対策型機械【特定調達品目】[機種]</t>
  </si>
  <si>
    <t>低騒音対策型機械【特定調達品目】[機種]</t>
  </si>
  <si>
    <t>低騒音対策型機械【特定調達品目】[工事数]</t>
  </si>
  <si>
    <t>特定・類似</t>
  </si>
  <si>
    <t>鉄鋼スラグ水和固化体</t>
  </si>
  <si>
    <t>鉄鋼スラグブロック</t>
  </si>
  <si>
    <t>kg</t>
  </si>
  <si>
    <t>中央分離帯ブロック</t>
  </si>
  <si>
    <t>再生プラスチック製中央分離帯ブロック</t>
  </si>
  <si>
    <t>空調用機器</t>
  </si>
  <si>
    <t>送風機</t>
  </si>
  <si>
    <t>ポンプ</t>
  </si>
  <si>
    <t>類似品目</t>
  </si>
  <si>
    <t>合板</t>
  </si>
  <si>
    <t xml:space="preserve">中温化アスファルト混合物 </t>
  </si>
  <si>
    <t xml:space="preserve">高日射反射率塗料 </t>
  </si>
  <si>
    <t>高日射反射率防水</t>
  </si>
  <si>
    <t>排水・通気用再生硬質ポリ塩化ビニル管</t>
  </si>
  <si>
    <t>路上再生路盤工法</t>
  </si>
  <si>
    <t>防水</t>
  </si>
  <si>
    <t>山留め工法</t>
  </si>
  <si>
    <t>舗装（表層）</t>
  </si>
  <si>
    <t>路上表層再生工法</t>
  </si>
  <si>
    <t>舗装</t>
  </si>
  <si>
    <t>特定調達品目</t>
  </si>
  <si>
    <t>特定調達品目</t>
  </si>
  <si>
    <t>m3</t>
  </si>
  <si>
    <t>類似品目</t>
  </si>
  <si>
    <t>特定調達品目</t>
  </si>
  <si>
    <t>地盤改良用製鋼スラグ</t>
  </si>
  <si>
    <t>特定調達品目</t>
  </si>
  <si>
    <t>高炉スラグ骨材,ﾌｪﾛﾆｯｹﾙ骨材,銅スラグ骨材電気炉酸化スラグ骨材共通</t>
  </si>
  <si>
    <t>kg</t>
  </si>
  <si>
    <t>特定調達品目</t>
  </si>
  <si>
    <t>特定調達品目</t>
  </si>
  <si>
    <t>特定調達品目</t>
  </si>
  <si>
    <t>特定調達品目</t>
  </si>
  <si>
    <t>特定調達品目</t>
  </si>
  <si>
    <t>特定調達品目</t>
  </si>
  <si>
    <t>泥土低減型ソイルセメント柱列壁工法</t>
  </si>
  <si>
    <t>建設汚泥から再生した処理土</t>
  </si>
  <si>
    <t>土工用水砕スラグ</t>
  </si>
  <si>
    <t>共通</t>
  </si>
  <si>
    <t>調達割合</t>
  </si>
  <si>
    <t>銅スラグを用いたケーソン中詰め材</t>
  </si>
  <si>
    <t>フェロニッケルスラグを用いたケーソン中詰め材</t>
  </si>
  <si>
    <t>地盤改良用製鋼スラグ</t>
  </si>
  <si>
    <t>調達割合が50%を下回った理由</t>
  </si>
  <si>
    <t>高炉スラグ骨材</t>
  </si>
  <si>
    <t>ﾌｪﾛﾆｯｹﾙ骨材</t>
  </si>
  <si>
    <t>銅スラグ骨材</t>
  </si>
  <si>
    <t>電気炉酸化スラグ骨材</t>
  </si>
  <si>
    <t>再生加熱ｱｽﾌｧﾙﾄ混合物</t>
  </si>
  <si>
    <t>鉄鋼ｽﾗｸﾞ混入ｱｽﾌｧﾙﾄ混合物</t>
  </si>
  <si>
    <t>中温化ｱｽﾌｧﾙﾄ混合物</t>
  </si>
  <si>
    <t>調達割合が90%を下回った理由</t>
  </si>
  <si>
    <t>鉄鋼ｽﾗｸﾞ混入路盤材</t>
  </si>
  <si>
    <t>再生骨材等</t>
  </si>
  <si>
    <t>間伐材</t>
  </si>
  <si>
    <t>高炉ｾﾒﾝﾄ</t>
  </si>
  <si>
    <t>ﾌﾗｲｱｯｼｭｾﾒﾝﾄ</t>
  </si>
  <si>
    <t>生ｺﾝｸﾘｰﾄ(高炉)</t>
  </si>
  <si>
    <t>生ｺﾝｸﾘｰﾄ(ﾌﾗｲｱｯｼｭ)</t>
  </si>
  <si>
    <t>エコセメント</t>
  </si>
  <si>
    <t>透水性コンクリート</t>
  </si>
  <si>
    <t>透水性コンクリート製品</t>
  </si>
  <si>
    <t>鉄鋼スラグブロック</t>
  </si>
  <si>
    <t>フライアッシュを用いた吹付けコンクリート</t>
  </si>
  <si>
    <t>下塗用塗料（重防食）</t>
  </si>
  <si>
    <t>低揮発性有機溶剤型の路面表示用水性塗料</t>
  </si>
  <si>
    <t>高日射反射率塗料</t>
  </si>
  <si>
    <t>高日射反射率防水</t>
  </si>
  <si>
    <t>再生材料を用いた舗装用ブロック（焼成）</t>
  </si>
  <si>
    <t>再生材料を用いた舗装用ブロック類（プレキャスト無筋コンクリート製品）</t>
  </si>
  <si>
    <t>バーク堆肥</t>
  </si>
  <si>
    <t>下水汚泥を用いた汚泥発酵肥料（下水汚泥コンポスト）</t>
  </si>
  <si>
    <t>再生プラスチック製中央分離帯ブロック</t>
  </si>
  <si>
    <t>断熱サッシ・ドア</t>
  </si>
  <si>
    <t>製材</t>
  </si>
  <si>
    <t>集成材</t>
  </si>
  <si>
    <t>合板</t>
  </si>
  <si>
    <t>単板積層材</t>
  </si>
  <si>
    <t>フローリング</t>
  </si>
  <si>
    <t>パーティクルボード</t>
  </si>
  <si>
    <t>繊維版</t>
  </si>
  <si>
    <t>木質系セメント版</t>
  </si>
  <si>
    <t>ビニル系床材</t>
  </si>
  <si>
    <t>断熱材</t>
  </si>
  <si>
    <t>照明制御システム</t>
  </si>
  <si>
    <t>変圧器</t>
  </si>
  <si>
    <t>吸収冷温水機</t>
  </si>
  <si>
    <t>氷蓄熱式空調機器</t>
  </si>
  <si>
    <t>ガスエンジンヒートポンプ式空気調和機</t>
  </si>
  <si>
    <t>送風機</t>
  </si>
  <si>
    <t>ポンプ</t>
  </si>
  <si>
    <t>自動水栓</t>
  </si>
  <si>
    <t>自動洗浄装置及びその組み込み小便器</t>
  </si>
  <si>
    <t>再生材料を使用した型枠</t>
  </si>
  <si>
    <t>排出ガス対策型機械</t>
  </si>
  <si>
    <t>低騒音対策型機械</t>
  </si>
  <si>
    <t>低品質土有効利用工法</t>
  </si>
  <si>
    <t>建設汚泥再生処理工法</t>
  </si>
  <si>
    <t>コンクリート塊再生処理工法</t>
  </si>
  <si>
    <t>路上表層再生工法</t>
  </si>
  <si>
    <t>伐採材及び建設発生土を活用した法面緑化工法</t>
  </si>
  <si>
    <t>泥土低減型ソイルセメント柱列壁工法</t>
  </si>
  <si>
    <t>排水性舗装</t>
  </si>
  <si>
    <t>透水性舗装</t>
  </si>
  <si>
    <t>屋上緑化</t>
  </si>
  <si>
    <t>調達割合が90%を下回った理由</t>
  </si>
  <si>
    <t>近隣の工場が被災したため</t>
  </si>
  <si>
    <t>生ｺﾝｸﾘｰﾄ(ﾌﾗｲｱｯｼｭ)【特定調達品目】[m3]</t>
  </si>
  <si>
    <t>震災により類似品に変更</t>
  </si>
  <si>
    <t>高炉ｾﾒﾝﾄ,ﾌﾗｲｱｯｼｭｾﾒﾝﾄ共通【震災により類似品に変更】[ｔ]</t>
  </si>
  <si>
    <t>路上再生路盤工法</t>
  </si>
  <si>
    <t>調達割合が90%を下回った理由</t>
  </si>
  <si>
    <t>調達割合が90%を下回った理由</t>
  </si>
  <si>
    <t>調達割合が90%を下回った理由</t>
  </si>
  <si>
    <t>合板型枠</t>
  </si>
  <si>
    <t>LED道路照明</t>
  </si>
  <si>
    <t>LED道路照明</t>
  </si>
  <si>
    <t>調達割合が90%を下回った理由</t>
  </si>
  <si>
    <t>セラミックタイル</t>
  </si>
  <si>
    <t>直交集成板</t>
  </si>
  <si>
    <t>直交集成板</t>
  </si>
  <si>
    <t>セラミックタイル</t>
  </si>
  <si>
    <t>排水・通気用再生硬質ポリ塩化ビニル管</t>
  </si>
  <si>
    <t>排水・通気用再生硬質塩化ビニル管</t>
  </si>
  <si>
    <t>震災により類似品に変更</t>
  </si>
  <si>
    <t>理由</t>
  </si>
  <si>
    <t>木材・プラスチック再生複合材製品</t>
  </si>
  <si>
    <t>m3</t>
  </si>
  <si>
    <t>%</t>
  </si>
  <si>
    <t>木材・プラスチック複合材製品</t>
  </si>
  <si>
    <t>木材・プラスチック再生複合材製品</t>
  </si>
  <si>
    <t>D</t>
  </si>
  <si>
    <t>大便器</t>
  </si>
  <si>
    <t>大便器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</si>
</sst>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00"/>
    <numFmt numFmtId="179" formatCode="[&lt;=999]000;[&lt;=99999]000\-00;000\-0000"/>
    <numFmt numFmtId="180" formatCode="00"/>
    <numFmt numFmtId="181" formatCode="##"/>
    <numFmt numFmtId="182" formatCode=";;;"/>
    <numFmt numFmtId="183" formatCode="#,##0.0#"/>
    <numFmt numFmtId="184" formatCode="&quot;残り&quot;\ 0\ &quot;個所&quot;"/>
    <numFmt numFmtId="185" formatCode="&quot;調達割合が&quot;0&quot;%を下回った理由&quot;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NumberFormat="1" applyFont="1" applyFill="1" applyBorder="1" applyAlignment="1" applyProtection="1">
      <alignment wrapText="1"/>
      <protection/>
    </xf>
    <xf numFmtId="0" fontId="6" fillId="33" borderId="20" xfId="0" applyFont="1" applyFill="1" applyBorder="1" applyAlignment="1" applyProtection="1">
      <alignment wrapText="1"/>
      <protection locked="0"/>
    </xf>
    <xf numFmtId="0" fontId="6" fillId="0" borderId="20" xfId="0" applyFont="1" applyFill="1" applyBorder="1" applyAlignment="1" applyProtection="1">
      <alignment wrapText="1"/>
      <protection locked="0"/>
    </xf>
    <xf numFmtId="0" fontId="6" fillId="0" borderId="20" xfId="0" applyFont="1" applyFill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34" borderId="20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Alignment="1">
      <alignment horizontal="right"/>
    </xf>
    <xf numFmtId="0" fontId="1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Continuous" vertical="center" wrapText="1"/>
    </xf>
    <xf numFmtId="0" fontId="10" fillId="0" borderId="20" xfId="0" applyFont="1" applyFill="1" applyBorder="1" applyAlignment="1">
      <alignment horizontal="centerContinuous" vertical="center" wrapText="1"/>
    </xf>
    <xf numFmtId="0" fontId="10" fillId="0" borderId="21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Continuous"/>
    </xf>
    <xf numFmtId="0" fontId="4" fillId="0" borderId="20" xfId="0" applyFont="1" applyBorder="1" applyAlignment="1">
      <alignment vertical="center" wrapText="1"/>
    </xf>
    <xf numFmtId="183" fontId="10" fillId="33" borderId="20" xfId="49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83" fontId="10" fillId="0" borderId="0" xfId="49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35" borderId="0" xfId="0" applyFont="1" applyFill="1" applyAlignment="1">
      <alignment wrapText="1"/>
    </xf>
    <xf numFmtId="0" fontId="10" fillId="0" borderId="22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/>
    </xf>
    <xf numFmtId="58" fontId="6" fillId="0" borderId="11" xfId="0" applyNumberFormat="1" applyFont="1" applyBorder="1" applyAlignment="1">
      <alignment/>
    </xf>
    <xf numFmtId="0" fontId="10" fillId="36" borderId="20" xfId="0" applyFont="1" applyFill="1" applyBorder="1" applyAlignment="1">
      <alignment horizontal="centerContinuous" vertical="center"/>
    </xf>
    <xf numFmtId="0" fontId="10" fillId="36" borderId="20" xfId="0" applyFont="1" applyFill="1" applyBorder="1" applyAlignment="1">
      <alignment horizontal="centerContinuous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Continuous"/>
    </xf>
    <xf numFmtId="0" fontId="4" fillId="0" borderId="0" xfId="0" applyFont="1" applyFill="1" applyAlignment="1">
      <alignment wrapText="1"/>
    </xf>
    <xf numFmtId="0" fontId="12" fillId="36" borderId="20" xfId="0" applyFont="1" applyFill="1" applyBorder="1" applyAlignment="1">
      <alignment horizontal="center" vertical="center" wrapText="1" shrinkToFit="1"/>
    </xf>
    <xf numFmtId="183" fontId="10" fillId="36" borderId="20" xfId="49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0" fontId="11" fillId="36" borderId="0" xfId="0" applyFont="1" applyFill="1" applyAlignment="1">
      <alignment/>
    </xf>
    <xf numFmtId="0" fontId="4" fillId="36" borderId="0" xfId="0" applyFont="1" applyFill="1" applyAlignment="1">
      <alignment wrapText="1"/>
    </xf>
    <xf numFmtId="0" fontId="6" fillId="36" borderId="20" xfId="0" applyNumberFormat="1" applyFont="1" applyFill="1" applyBorder="1" applyAlignment="1" applyProtection="1">
      <alignment wrapText="1"/>
      <protection/>
    </xf>
    <xf numFmtId="0" fontId="13" fillId="0" borderId="20" xfId="0" applyFont="1" applyBorder="1" applyAlignment="1">
      <alignment horizontal="centerContinuous" vertical="center" wrapText="1"/>
    </xf>
    <xf numFmtId="0" fontId="14" fillId="0" borderId="20" xfId="0" applyFont="1" applyFill="1" applyBorder="1" applyAlignment="1">
      <alignment horizontal="centerContinuous" vertical="center" wrapText="1"/>
    </xf>
    <xf numFmtId="0" fontId="13" fillId="0" borderId="20" xfId="0" applyFont="1" applyFill="1" applyBorder="1" applyAlignment="1">
      <alignment horizontal="centerContinuous" vertical="center" wrapText="1"/>
    </xf>
    <xf numFmtId="0" fontId="12" fillId="0" borderId="20" xfId="0" applyFont="1" applyBorder="1" applyAlignment="1">
      <alignment horizontal="centerContinuous" vertical="center" wrapText="1"/>
    </xf>
    <xf numFmtId="0" fontId="6" fillId="37" borderId="20" xfId="0" applyFont="1" applyFill="1" applyBorder="1" applyAlignment="1">
      <alignment wrapText="1"/>
    </xf>
    <xf numFmtId="0" fontId="6" fillId="37" borderId="20" xfId="0" applyNumberFormat="1" applyFont="1" applyFill="1" applyBorder="1" applyAlignment="1" applyProtection="1">
      <alignment wrapText="1"/>
      <protection/>
    </xf>
    <xf numFmtId="0" fontId="10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Continuous" vertical="center"/>
    </xf>
    <xf numFmtId="0" fontId="13" fillId="36" borderId="20" xfId="0" applyFont="1" applyFill="1" applyBorder="1" applyAlignment="1">
      <alignment horizontal="centerContinuous" vertical="center" wrapText="1"/>
    </xf>
    <xf numFmtId="0" fontId="53" fillId="0" borderId="0" xfId="0" applyFont="1" applyBorder="1" applyAlignment="1">
      <alignment horizontal="center" vertical="center"/>
    </xf>
    <xf numFmtId="183" fontId="53" fillId="33" borderId="20" xfId="49" applyNumberFormat="1" applyFont="1" applyFill="1" applyBorder="1" applyAlignment="1">
      <alignment vertical="center" wrapText="1"/>
    </xf>
    <xf numFmtId="183" fontId="53" fillId="36" borderId="20" xfId="49" applyNumberFormat="1" applyFont="1" applyFill="1" applyBorder="1" applyAlignment="1">
      <alignment vertical="center" wrapText="1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4" fillId="36" borderId="0" xfId="0" applyFont="1" applyFill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shrinkToFit="1"/>
    </xf>
    <xf numFmtId="0" fontId="12" fillId="36" borderId="20" xfId="0" applyFont="1" applyFill="1" applyBorder="1" applyAlignment="1">
      <alignment horizontal="left" vertical="center" wrapText="1" shrinkToFit="1"/>
    </xf>
    <xf numFmtId="185" fontId="13" fillId="0" borderId="20" xfId="0" applyNumberFormat="1" applyFont="1" applyFill="1" applyBorder="1" applyAlignment="1">
      <alignment horizontal="centerContinuous" vertical="center" wrapText="1" shrinkToFit="1"/>
    </xf>
    <xf numFmtId="185" fontId="13" fillId="38" borderId="20" xfId="0" applyNumberFormat="1" applyFont="1" applyFill="1" applyBorder="1" applyAlignment="1">
      <alignment horizontal="centerContinuous" vertical="center" wrapText="1" shrinkToFit="1"/>
    </xf>
    <xf numFmtId="1" fontId="11" fillId="36" borderId="0" xfId="0" applyNumberFormat="1" applyFont="1" applyFill="1" applyAlignment="1">
      <alignment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9"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17"/>
      </font>
      <fill>
        <patternFill>
          <bgColor indexed="2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8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8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9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8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ont>
        <color rgb="FFFFFFFF"/>
      </font>
      <fill>
        <patternFill>
          <bgColor rgb="FF000000"/>
        </patternFill>
      </fill>
      <border/>
    </dxf>
    <dxf>
      <font>
        <color rgb="FF008000"/>
      </font>
      <fill>
        <patternFill>
          <bgColor rgb="FFA0E0E0"/>
        </patternFill>
      </fill>
      <border/>
    </dxf>
    <dxf>
      <font>
        <color rgb="FF800080"/>
      </font>
      <fill>
        <patternFill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4</xdr:row>
      <xdr:rowOff>47625</xdr:rowOff>
    </xdr:from>
    <xdr:ext cx="1609725" cy="876300"/>
    <xdr:sp>
      <xdr:nvSpPr>
        <xdr:cNvPr id="1" name="Text Box 3"/>
        <xdr:cNvSpPr txBox="1">
          <a:spLocks noChangeArrowheads="1"/>
        </xdr:cNvSpPr>
      </xdr:nvSpPr>
      <xdr:spPr>
        <a:xfrm>
          <a:off x="3905250" y="847725"/>
          <a:ext cx="1609725" cy="876300"/>
        </a:xfrm>
        <a:prstGeom prst="rect">
          <a:avLst/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この様式には、入力を行わないこと。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は、様式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から自動的に生成される。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4</xdr:row>
      <xdr:rowOff>19050</xdr:rowOff>
    </xdr:from>
    <xdr:ext cx="1609725" cy="809625"/>
    <xdr:sp>
      <xdr:nvSpPr>
        <xdr:cNvPr id="1" name="Text Box 3"/>
        <xdr:cNvSpPr txBox="1">
          <a:spLocks noChangeArrowheads="1"/>
        </xdr:cNvSpPr>
      </xdr:nvSpPr>
      <xdr:spPr>
        <a:xfrm>
          <a:off x="3905250" y="819150"/>
          <a:ext cx="1609725" cy="809625"/>
        </a:xfrm>
        <a:prstGeom prst="rect">
          <a:avLst/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この様式には、入力を行わないこと。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は、様式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から自動的に生成される。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1962150</xdr:colOff>
      <xdr:row>20</xdr:row>
      <xdr:rowOff>95250</xdr:rowOff>
    </xdr:from>
    <xdr:ext cx="6286500" cy="2219325"/>
    <xdr:sp>
      <xdr:nvSpPr>
        <xdr:cNvPr id="1" name="AutoShape 5"/>
        <xdr:cNvSpPr>
          <a:spLocks/>
        </xdr:cNvSpPr>
      </xdr:nvSpPr>
      <xdr:spPr>
        <a:xfrm>
          <a:off x="2428875" y="3333750"/>
          <a:ext cx="6286500" cy="2219325"/>
        </a:xfrm>
        <a:prstGeom prst="wedgeRoundRectCallout">
          <a:avLst>
            <a:gd name="adj1" fmla="val 907"/>
            <a:gd name="adj2" fmla="val -68750"/>
          </a:avLst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排出ガス対策型、低騒音対策型それぞれの観点から機種数を入力する。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台数ではない。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低騒音対策型の適用品目及び類似品目については、「建設工事に伴う騒音振動対策技術指針」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以下、「指針」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に定められる適用区域内における使用についてのみ計上する。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機種のバックホウのうち、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A: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排出ガス対策型のみが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指針に定められる適用区域外にて使用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B: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低騒音対策型のみが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指針に定められる適用区域にて使用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C: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排出ガス対策型及び低騒音対策型が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指針に定められる適用区域外にて使用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D: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排出ガス対策型の類似品目が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機種（指針に定められる適用区域外にて使用）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排出ガス対策型については、適用品目が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A,C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機種、類似品目が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機種。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低騒音対策型については、適用品目が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機種。類似品目が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機種。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(A,C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は、指針における適用区域外のため、適用品目にも類似品目にも計上しない。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7</xdr:col>
      <xdr:colOff>133350</xdr:colOff>
      <xdr:row>12</xdr:row>
      <xdr:rowOff>85725</xdr:rowOff>
    </xdr:from>
    <xdr:ext cx="1390650" cy="742950"/>
    <xdr:sp>
      <xdr:nvSpPr>
        <xdr:cNvPr id="2" name="AutoShape 8"/>
        <xdr:cNvSpPr>
          <a:spLocks/>
        </xdr:cNvSpPr>
      </xdr:nvSpPr>
      <xdr:spPr>
        <a:xfrm>
          <a:off x="9077325" y="2105025"/>
          <a:ext cx="1390650" cy="742950"/>
        </a:xfrm>
        <a:prstGeom prst="wedgeRoundRectCallout">
          <a:avLst>
            <a:gd name="adj1" fmla="val -60685"/>
            <a:gd name="adj2" fmla="val 55129"/>
          </a:avLst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騒音対策型は、指針に定められる区域のみが対象のため、類似品目は、ない。</a:t>
          </a:r>
        </a:p>
      </xdr:txBody>
    </xdr:sp>
    <xdr:clientData/>
  </xdr:oneCellAnchor>
  <xdr:twoCellAnchor>
    <xdr:from>
      <xdr:col>7</xdr:col>
      <xdr:colOff>304800</xdr:colOff>
      <xdr:row>18</xdr:row>
      <xdr:rowOff>28575</xdr:rowOff>
    </xdr:from>
    <xdr:to>
      <xdr:col>8</xdr:col>
      <xdr:colOff>123825</xdr:colOff>
      <xdr:row>22</xdr:row>
      <xdr:rowOff>95250</xdr:rowOff>
    </xdr:to>
    <xdr:sp>
      <xdr:nvSpPr>
        <xdr:cNvPr id="3" name="AutoShape 11"/>
        <xdr:cNvSpPr>
          <a:spLocks/>
        </xdr:cNvSpPr>
      </xdr:nvSpPr>
      <xdr:spPr>
        <a:xfrm>
          <a:off x="9248775" y="2962275"/>
          <a:ext cx="1323975" cy="676275"/>
        </a:xfrm>
        <a:prstGeom prst="wedgeRoundRectCallout">
          <a:avLst>
            <a:gd name="adj1" fmla="val -78069"/>
            <a:gd name="adj2" fmla="val -41550"/>
          </a:avLst>
        </a:prstGeom>
        <a:solidFill>
          <a:srgbClr val="FFFF99"/>
        </a:solidFill>
        <a:ln w="9525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排出ガス対策型以外が含まれるため、工事数は、類似品目として入力</a:t>
          </a:r>
        </a:p>
      </xdr:txBody>
    </xdr:sp>
    <xdr:clientData/>
  </xdr:twoCellAnchor>
  <xdr:twoCellAnchor>
    <xdr:from>
      <xdr:col>6</xdr:col>
      <xdr:colOff>600075</xdr:colOff>
      <xdr:row>23</xdr:row>
      <xdr:rowOff>123825</xdr:rowOff>
    </xdr:from>
    <xdr:to>
      <xdr:col>7</xdr:col>
      <xdr:colOff>1181100</xdr:colOff>
      <xdr:row>30</xdr:row>
      <xdr:rowOff>9525</xdr:rowOff>
    </xdr:to>
    <xdr:sp>
      <xdr:nvSpPr>
        <xdr:cNvPr id="4" name="AutoShape 12"/>
        <xdr:cNvSpPr>
          <a:spLocks/>
        </xdr:cNvSpPr>
      </xdr:nvSpPr>
      <xdr:spPr>
        <a:xfrm>
          <a:off x="8858250" y="3819525"/>
          <a:ext cx="1266825" cy="952500"/>
        </a:xfrm>
        <a:prstGeom prst="wedgeRoundRectCallout">
          <a:avLst>
            <a:gd name="adj1" fmla="val -42981"/>
            <a:gd name="adj2" fmla="val -119000"/>
          </a:avLst>
        </a:prstGeom>
        <a:solidFill>
          <a:srgbClr val="FFFF99"/>
        </a:solidFill>
        <a:ln w="9525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騒音対策型は、指針に定められる区域のみが対象のため、工事数は、適用品目として入力</a:t>
          </a:r>
        </a:p>
      </xdr:txBody>
    </xdr:sp>
    <xdr:clientData/>
  </xdr:twoCellAnchor>
  <xdr:oneCellAnchor>
    <xdr:from>
      <xdr:col>5</xdr:col>
      <xdr:colOff>381000</xdr:colOff>
      <xdr:row>0</xdr:row>
      <xdr:rowOff>19050</xdr:rowOff>
    </xdr:from>
    <xdr:ext cx="2352675" cy="742950"/>
    <xdr:sp>
      <xdr:nvSpPr>
        <xdr:cNvPr id="5" name="AutoShape 8"/>
        <xdr:cNvSpPr>
          <a:spLocks/>
        </xdr:cNvSpPr>
      </xdr:nvSpPr>
      <xdr:spPr>
        <a:xfrm>
          <a:off x="8096250" y="19050"/>
          <a:ext cx="2352675" cy="742950"/>
        </a:xfrm>
        <a:prstGeom prst="wedgeRoundRectCallout">
          <a:avLst>
            <a:gd name="adj1" fmla="val 15004"/>
            <a:gd name="adj2" fmla="val 133333"/>
          </a:avLst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東日本大震災の影響により、特定調達品目の使用が困難となり、類似品に変更した場合は、その理由を記載すること。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8"/>
  <sheetViews>
    <sheetView zoomScaleSheetLayoutView="100" zoomScalePageLayoutView="0" workbookViewId="0" topLeftCell="A1">
      <selection activeCell="HD5" sqref="HD5"/>
    </sheetView>
  </sheetViews>
  <sheetFormatPr defaultColWidth="9.00390625" defaultRowHeight="13.5"/>
  <cols>
    <col min="1" max="1" width="22.50390625" style="20" customWidth="1"/>
    <col min="2" max="2" width="28.125" style="20" customWidth="1"/>
    <col min="3" max="3" width="22.125" style="20" customWidth="1"/>
    <col min="4" max="47" width="7.50390625" style="20" customWidth="1"/>
    <col min="48" max="48" width="7.625" style="20" customWidth="1"/>
    <col min="49" max="218" width="7.50390625" style="20" customWidth="1"/>
    <col min="219" max="16384" width="9.00390625" style="20" customWidth="1"/>
  </cols>
  <sheetData>
    <row r="1" spans="4:218" ht="11.25">
      <c r="D1" s="45">
        <f>IF(COUNTA(D2)&gt;0,C1+1,C1)</f>
        <v>1</v>
      </c>
      <c r="E1" s="45">
        <f aca="true" t="shared" si="0" ref="E1:CS1">IF(COUNTA(E2)&gt;0,D1+1,D1)</f>
        <v>1</v>
      </c>
      <c r="F1" s="45">
        <f t="shared" si="0"/>
        <v>1</v>
      </c>
      <c r="G1" s="45">
        <f t="shared" si="0"/>
        <v>1</v>
      </c>
      <c r="H1" s="45">
        <f t="shared" si="0"/>
        <v>1</v>
      </c>
      <c r="I1" s="45">
        <f t="shared" si="0"/>
        <v>1</v>
      </c>
      <c r="J1" s="45">
        <f t="shared" si="0"/>
        <v>2</v>
      </c>
      <c r="K1" s="45">
        <f t="shared" si="0"/>
        <v>2</v>
      </c>
      <c r="L1" s="45">
        <f t="shared" si="0"/>
        <v>2</v>
      </c>
      <c r="M1" s="45">
        <f t="shared" si="0"/>
        <v>2</v>
      </c>
      <c r="N1" s="45">
        <f t="shared" si="0"/>
        <v>2</v>
      </c>
      <c r="O1" s="45">
        <f t="shared" si="0"/>
        <v>2</v>
      </c>
      <c r="P1" s="45">
        <f t="shared" si="0"/>
        <v>3</v>
      </c>
      <c r="Q1" s="45">
        <f t="shared" si="0"/>
        <v>3</v>
      </c>
      <c r="R1" s="45">
        <f t="shared" si="0"/>
        <v>3</v>
      </c>
      <c r="S1" s="45">
        <f t="shared" si="0"/>
        <v>3</v>
      </c>
      <c r="T1" s="45">
        <f t="shared" si="0"/>
        <v>3</v>
      </c>
      <c r="U1" s="45">
        <f t="shared" si="0"/>
        <v>4</v>
      </c>
      <c r="V1" s="45">
        <f t="shared" si="0"/>
        <v>4</v>
      </c>
      <c r="W1" s="45">
        <f t="shared" si="0"/>
        <v>4</v>
      </c>
      <c r="X1" s="45">
        <f t="shared" si="0"/>
        <v>4</v>
      </c>
      <c r="Y1" s="45">
        <f t="shared" si="0"/>
        <v>4</v>
      </c>
      <c r="Z1" s="45">
        <f t="shared" si="0"/>
        <v>4</v>
      </c>
      <c r="AA1" s="45">
        <f t="shared" si="0"/>
        <v>4</v>
      </c>
      <c r="AB1" s="45">
        <f t="shared" si="0"/>
        <v>4</v>
      </c>
      <c r="AC1" s="45">
        <f t="shared" si="0"/>
        <v>5</v>
      </c>
      <c r="AD1" s="45">
        <f t="shared" si="0"/>
        <v>5</v>
      </c>
      <c r="AE1" s="50">
        <f t="shared" si="0"/>
        <v>5</v>
      </c>
      <c r="AF1" s="50">
        <f t="shared" si="0"/>
        <v>5</v>
      </c>
      <c r="AG1" s="50">
        <f t="shared" si="0"/>
        <v>5</v>
      </c>
      <c r="AH1" s="50">
        <f t="shared" si="0"/>
        <v>5</v>
      </c>
      <c r="AI1" s="45">
        <f t="shared" si="0"/>
        <v>5</v>
      </c>
      <c r="AJ1" s="45">
        <f t="shared" si="0"/>
        <v>6</v>
      </c>
      <c r="AK1" s="45">
        <f t="shared" si="0"/>
        <v>6</v>
      </c>
      <c r="AL1" s="45">
        <f t="shared" si="0"/>
        <v>6</v>
      </c>
      <c r="AM1" s="45">
        <f t="shared" si="0"/>
        <v>6</v>
      </c>
      <c r="AN1" s="45">
        <f t="shared" si="0"/>
        <v>6</v>
      </c>
      <c r="AO1" s="45">
        <f t="shared" si="0"/>
        <v>6</v>
      </c>
      <c r="AP1" s="45">
        <f t="shared" si="0"/>
        <v>7</v>
      </c>
      <c r="AQ1" s="45">
        <f t="shared" si="0"/>
        <v>8</v>
      </c>
      <c r="AR1" s="45">
        <f t="shared" si="0"/>
        <v>8</v>
      </c>
      <c r="AS1" s="45">
        <f t="shared" si="0"/>
        <v>8</v>
      </c>
      <c r="AT1" s="45">
        <f t="shared" si="0"/>
        <v>8</v>
      </c>
      <c r="AU1" s="45">
        <f t="shared" si="0"/>
        <v>8</v>
      </c>
      <c r="AV1" s="45">
        <f t="shared" si="0"/>
        <v>8</v>
      </c>
      <c r="AW1" s="45">
        <f t="shared" si="0"/>
        <v>9</v>
      </c>
      <c r="AX1" s="45">
        <f t="shared" si="0"/>
        <v>9</v>
      </c>
      <c r="AY1" s="45">
        <f t="shared" si="0"/>
        <v>9</v>
      </c>
      <c r="AZ1" s="45">
        <f t="shared" si="0"/>
        <v>9</v>
      </c>
      <c r="BA1" s="45">
        <f t="shared" si="0"/>
        <v>9</v>
      </c>
      <c r="BB1" s="45">
        <f t="shared" si="0"/>
        <v>9</v>
      </c>
      <c r="BC1" s="45">
        <f t="shared" si="0"/>
        <v>10</v>
      </c>
      <c r="BD1" s="45">
        <f t="shared" si="0"/>
        <v>11</v>
      </c>
      <c r="BE1" s="45">
        <f t="shared" si="0"/>
        <v>11</v>
      </c>
      <c r="BF1" s="45">
        <f aca="true" t="shared" si="1" ref="BF1:BK1">IF(COUNTA(BF2)&gt;0,BE1+1,BE1)</f>
        <v>12</v>
      </c>
      <c r="BG1" s="45">
        <f t="shared" si="1"/>
        <v>12</v>
      </c>
      <c r="BH1" s="45">
        <f t="shared" si="1"/>
        <v>12</v>
      </c>
      <c r="BI1" s="45">
        <f t="shared" si="1"/>
        <v>12</v>
      </c>
      <c r="BJ1" s="45">
        <f t="shared" si="1"/>
        <v>12</v>
      </c>
      <c r="BK1" s="45">
        <f t="shared" si="1"/>
        <v>13</v>
      </c>
      <c r="BL1" s="45">
        <f t="shared" si="0"/>
        <v>13</v>
      </c>
      <c r="BM1" s="45">
        <f t="shared" si="0"/>
        <v>13</v>
      </c>
      <c r="BN1" s="45">
        <f t="shared" si="0"/>
        <v>13</v>
      </c>
      <c r="BO1" s="45">
        <f t="shared" si="0"/>
        <v>13</v>
      </c>
      <c r="BP1" s="45">
        <f t="shared" si="0"/>
        <v>14</v>
      </c>
      <c r="BQ1" s="45">
        <f t="shared" si="0"/>
        <v>14</v>
      </c>
      <c r="BR1" s="45">
        <f t="shared" si="0"/>
        <v>14</v>
      </c>
      <c r="BS1" s="45">
        <f t="shared" si="0"/>
        <v>14</v>
      </c>
      <c r="BT1" s="45">
        <f t="shared" si="0"/>
        <v>14</v>
      </c>
      <c r="BU1" s="45">
        <f t="shared" si="0"/>
        <v>15</v>
      </c>
      <c r="BV1" s="45">
        <f t="shared" si="0"/>
        <v>15</v>
      </c>
      <c r="BW1" s="45">
        <f t="shared" si="0"/>
        <v>15</v>
      </c>
      <c r="BX1" s="45">
        <f t="shared" si="0"/>
        <v>15</v>
      </c>
      <c r="BY1" s="45">
        <f t="shared" si="0"/>
        <v>15</v>
      </c>
      <c r="BZ1" s="50">
        <f aca="true" t="shared" si="2" ref="BZ1:CJ1">IF(COUNTA(BZ2)&gt;0,BY1+1,BY1)</f>
        <v>16</v>
      </c>
      <c r="CA1" s="50">
        <f t="shared" si="2"/>
        <v>16</v>
      </c>
      <c r="CB1" s="50">
        <f t="shared" si="2"/>
        <v>16</v>
      </c>
      <c r="CC1" s="50">
        <f t="shared" si="2"/>
        <v>16</v>
      </c>
      <c r="CD1" s="50">
        <f t="shared" si="2"/>
        <v>16</v>
      </c>
      <c r="CE1" s="50">
        <f t="shared" si="2"/>
        <v>17</v>
      </c>
      <c r="CF1" s="50">
        <f t="shared" si="2"/>
        <v>17</v>
      </c>
      <c r="CG1" s="50">
        <f t="shared" si="2"/>
        <v>17</v>
      </c>
      <c r="CH1" s="50">
        <f t="shared" si="2"/>
        <v>17</v>
      </c>
      <c r="CI1" s="50">
        <f t="shared" si="2"/>
        <v>17</v>
      </c>
      <c r="CJ1" s="45">
        <f t="shared" si="2"/>
        <v>18</v>
      </c>
      <c r="CK1" s="45">
        <f t="shared" si="0"/>
        <v>18</v>
      </c>
      <c r="CL1" s="45">
        <f t="shared" si="0"/>
        <v>18</v>
      </c>
      <c r="CM1" s="45">
        <f t="shared" si="0"/>
        <v>18</v>
      </c>
      <c r="CN1" s="45">
        <f t="shared" si="0"/>
        <v>18</v>
      </c>
      <c r="CO1" s="45">
        <f t="shared" si="0"/>
        <v>19</v>
      </c>
      <c r="CP1" s="45">
        <f t="shared" si="0"/>
        <v>19</v>
      </c>
      <c r="CQ1" s="45">
        <f t="shared" si="0"/>
        <v>19</v>
      </c>
      <c r="CR1" s="45">
        <f t="shared" si="0"/>
        <v>19</v>
      </c>
      <c r="CS1" s="45">
        <f t="shared" si="0"/>
        <v>19</v>
      </c>
      <c r="CT1" s="45">
        <f aca="true" t="shared" si="3" ref="CT1:GN1">IF(COUNTA(CT2)&gt;0,CS1+1,CS1)</f>
        <v>20</v>
      </c>
      <c r="CU1" s="45">
        <f t="shared" si="3"/>
        <v>20</v>
      </c>
      <c r="CV1" s="45">
        <f t="shared" si="3"/>
        <v>20</v>
      </c>
      <c r="CW1" s="45">
        <f t="shared" si="3"/>
        <v>20</v>
      </c>
      <c r="CX1" s="45">
        <f t="shared" si="3"/>
        <v>20</v>
      </c>
      <c r="CY1" s="45">
        <f t="shared" si="3"/>
        <v>20</v>
      </c>
      <c r="CZ1" s="45">
        <f aca="true" t="shared" si="4" ref="CZ1:DE1">IF(COUNTA(CZ2)&gt;0,CY1+1,CY1)</f>
        <v>21</v>
      </c>
      <c r="DA1" s="45">
        <f t="shared" si="4"/>
        <v>21</v>
      </c>
      <c r="DB1" s="45">
        <f t="shared" si="4"/>
        <v>21</v>
      </c>
      <c r="DC1" s="45">
        <f t="shared" si="4"/>
        <v>21</v>
      </c>
      <c r="DD1" s="45">
        <f t="shared" si="4"/>
        <v>21</v>
      </c>
      <c r="DE1" s="45">
        <f t="shared" si="4"/>
        <v>22</v>
      </c>
      <c r="DF1" s="45">
        <f t="shared" si="3"/>
        <v>22</v>
      </c>
      <c r="DG1" s="45">
        <f t="shared" si="3"/>
        <v>22</v>
      </c>
      <c r="DH1" s="45">
        <f t="shared" si="3"/>
        <v>22</v>
      </c>
      <c r="DI1" s="45">
        <f t="shared" si="3"/>
        <v>22</v>
      </c>
      <c r="DJ1" s="45">
        <f t="shared" si="3"/>
        <v>23</v>
      </c>
      <c r="DK1" s="45">
        <f t="shared" si="3"/>
        <v>23</v>
      </c>
      <c r="DL1" s="45">
        <f t="shared" si="3"/>
        <v>23</v>
      </c>
      <c r="DM1" s="45">
        <f t="shared" si="3"/>
        <v>23</v>
      </c>
      <c r="DN1" s="45">
        <f t="shared" si="3"/>
        <v>23</v>
      </c>
      <c r="DO1" s="45">
        <f t="shared" si="3"/>
        <v>24</v>
      </c>
      <c r="DP1" s="45">
        <f t="shared" si="3"/>
        <v>25</v>
      </c>
      <c r="DQ1" s="45">
        <f t="shared" si="3"/>
        <v>25</v>
      </c>
      <c r="DR1" s="45">
        <f t="shared" si="3"/>
        <v>25</v>
      </c>
      <c r="DS1" s="45">
        <f t="shared" si="3"/>
        <v>25</v>
      </c>
      <c r="DT1" s="45">
        <f t="shared" si="3"/>
        <v>25</v>
      </c>
      <c r="DU1" s="69">
        <f t="shared" si="3"/>
        <v>25</v>
      </c>
      <c r="DV1" s="69">
        <f>IF(COUNTA(DV2)&gt;0,DU1+1,DU1)</f>
        <v>26</v>
      </c>
      <c r="DW1" s="69">
        <f t="shared" si="3"/>
        <v>26</v>
      </c>
      <c r="DX1" s="69">
        <f t="shared" si="3"/>
        <v>26</v>
      </c>
      <c r="DY1" s="69">
        <f t="shared" si="3"/>
        <v>26</v>
      </c>
      <c r="DZ1" s="69">
        <f t="shared" si="3"/>
        <v>26</v>
      </c>
      <c r="EA1" s="69">
        <f t="shared" si="3"/>
        <v>27</v>
      </c>
      <c r="EB1" s="69">
        <f t="shared" si="3"/>
        <v>27</v>
      </c>
      <c r="EC1" s="69">
        <f t="shared" si="3"/>
        <v>27</v>
      </c>
      <c r="ED1" s="69">
        <f t="shared" si="3"/>
        <v>27</v>
      </c>
      <c r="EE1" s="69">
        <f t="shared" si="3"/>
        <v>27</v>
      </c>
      <c r="EF1" s="69">
        <f t="shared" si="3"/>
        <v>28</v>
      </c>
      <c r="EG1" s="69">
        <f t="shared" si="3"/>
        <v>28</v>
      </c>
      <c r="EH1" s="69">
        <f t="shared" si="3"/>
        <v>28</v>
      </c>
      <c r="EI1" s="69">
        <f t="shared" si="3"/>
        <v>28</v>
      </c>
      <c r="EJ1" s="69">
        <f t="shared" si="3"/>
        <v>28</v>
      </c>
      <c r="EK1" s="69">
        <f t="shared" si="3"/>
        <v>29</v>
      </c>
      <c r="EL1" s="69">
        <f t="shared" si="3"/>
        <v>29</v>
      </c>
      <c r="EM1" s="69">
        <f t="shared" si="3"/>
        <v>29</v>
      </c>
      <c r="EN1" s="69">
        <f t="shared" si="3"/>
        <v>29</v>
      </c>
      <c r="EO1" s="69">
        <f t="shared" si="3"/>
        <v>29</v>
      </c>
      <c r="EP1" s="69">
        <f>IF(COUNTA(EP2)&gt;0,EO1+1,EO1)</f>
        <v>30</v>
      </c>
      <c r="EQ1" s="69">
        <f>IF(COUNTA(EQ2)&gt;0,EP1+1,EP1)</f>
        <v>30</v>
      </c>
      <c r="ER1" s="69">
        <f>IF(COUNTA(ER2)&gt;0,EQ1+1,EQ1)</f>
        <v>30</v>
      </c>
      <c r="ES1" s="69">
        <f>IF(COUNTA(ES2)&gt;0,ER1+1,ER1)</f>
        <v>30</v>
      </c>
      <c r="ET1" s="69">
        <f>IF(COUNTA(ET2)&gt;0,ES1+1,ES1)</f>
        <v>30</v>
      </c>
      <c r="EU1" s="69">
        <f>IF(COUNTA(EU2)&gt;0,EP1+1,EP1)</f>
        <v>31</v>
      </c>
      <c r="EV1" s="69">
        <f t="shared" si="3"/>
        <v>31</v>
      </c>
      <c r="EW1" s="69">
        <f t="shared" si="3"/>
        <v>31</v>
      </c>
      <c r="EX1" s="69">
        <f t="shared" si="3"/>
        <v>31</v>
      </c>
      <c r="EY1" s="69">
        <f t="shared" si="3"/>
        <v>31</v>
      </c>
      <c r="EZ1" s="69">
        <f t="shared" si="3"/>
        <v>32</v>
      </c>
      <c r="FA1" s="69">
        <f t="shared" si="3"/>
        <v>33</v>
      </c>
      <c r="FB1" s="69">
        <f t="shared" si="3"/>
        <v>33</v>
      </c>
      <c r="FC1" s="69">
        <f t="shared" si="3"/>
        <v>33</v>
      </c>
      <c r="FD1" s="69">
        <f t="shared" si="3"/>
        <v>33</v>
      </c>
      <c r="FE1" s="69">
        <f t="shared" si="3"/>
        <v>33</v>
      </c>
      <c r="FF1" s="69">
        <f t="shared" si="3"/>
        <v>34</v>
      </c>
      <c r="FG1" s="69">
        <f t="shared" si="3"/>
        <v>34</v>
      </c>
      <c r="FH1" s="69">
        <f t="shared" si="3"/>
        <v>34</v>
      </c>
      <c r="FI1" s="69">
        <f t="shared" si="3"/>
        <v>34</v>
      </c>
      <c r="FJ1" s="69">
        <f t="shared" si="3"/>
        <v>34</v>
      </c>
      <c r="FK1" s="69">
        <f t="shared" si="3"/>
        <v>35</v>
      </c>
      <c r="FL1" s="69">
        <f t="shared" si="3"/>
        <v>35</v>
      </c>
      <c r="FM1" s="69">
        <f t="shared" si="3"/>
        <v>35</v>
      </c>
      <c r="FN1" s="69">
        <f t="shared" si="3"/>
        <v>35</v>
      </c>
      <c r="FO1" s="69">
        <f t="shared" si="3"/>
        <v>35</v>
      </c>
      <c r="FP1" s="69">
        <f t="shared" si="3"/>
        <v>36</v>
      </c>
      <c r="FQ1" s="69">
        <f t="shared" si="3"/>
        <v>36</v>
      </c>
      <c r="FR1" s="69">
        <f t="shared" si="3"/>
        <v>36</v>
      </c>
      <c r="FS1" s="69">
        <f t="shared" si="3"/>
        <v>36</v>
      </c>
      <c r="FT1" s="69">
        <f t="shared" si="3"/>
        <v>36</v>
      </c>
      <c r="FU1" s="69">
        <f t="shared" si="3"/>
        <v>37</v>
      </c>
      <c r="FV1" s="69">
        <f t="shared" si="3"/>
        <v>37</v>
      </c>
      <c r="FW1" s="69">
        <f t="shared" si="3"/>
        <v>37</v>
      </c>
      <c r="FX1" s="69">
        <f t="shared" si="3"/>
        <v>37</v>
      </c>
      <c r="FY1" s="69">
        <f t="shared" si="3"/>
        <v>37</v>
      </c>
      <c r="FZ1" s="69">
        <f aca="true" t="shared" si="5" ref="FZ1:GJ1">IF(COUNTA(FZ2)&gt;0,FY1+1,FY1)</f>
        <v>38</v>
      </c>
      <c r="GA1" s="69">
        <f t="shared" si="5"/>
        <v>38</v>
      </c>
      <c r="GB1" s="69">
        <f t="shared" si="5"/>
        <v>38</v>
      </c>
      <c r="GC1" s="69">
        <f t="shared" si="5"/>
        <v>38</v>
      </c>
      <c r="GD1" s="69">
        <f t="shared" si="5"/>
        <v>38</v>
      </c>
      <c r="GE1" s="69">
        <f t="shared" si="5"/>
        <v>39</v>
      </c>
      <c r="GF1" s="69">
        <f t="shared" si="5"/>
        <v>39</v>
      </c>
      <c r="GG1" s="69">
        <f t="shared" si="5"/>
        <v>39</v>
      </c>
      <c r="GH1" s="69">
        <f t="shared" si="5"/>
        <v>39</v>
      </c>
      <c r="GI1" s="69">
        <f t="shared" si="5"/>
        <v>39</v>
      </c>
      <c r="GJ1" s="69">
        <f t="shared" si="5"/>
        <v>40</v>
      </c>
      <c r="GK1" s="69">
        <f t="shared" si="3"/>
        <v>40</v>
      </c>
      <c r="GL1" s="69">
        <f t="shared" si="3"/>
        <v>40</v>
      </c>
      <c r="GM1" s="69">
        <f t="shared" si="3"/>
        <v>40</v>
      </c>
      <c r="GN1" s="69">
        <f t="shared" si="3"/>
        <v>40</v>
      </c>
      <c r="GO1" s="69">
        <f aca="true" t="shared" si="6" ref="GO1:HI1">IF(COUNTA(GO2)&gt;0,GN1+1,GN1)</f>
        <v>41</v>
      </c>
      <c r="GP1" s="69">
        <f t="shared" si="6"/>
        <v>41</v>
      </c>
      <c r="GQ1" s="69">
        <f t="shared" si="6"/>
        <v>41</v>
      </c>
      <c r="GR1" s="69">
        <f t="shared" si="6"/>
        <v>41</v>
      </c>
      <c r="GS1" s="69">
        <f t="shared" si="6"/>
        <v>41</v>
      </c>
      <c r="GT1" s="69">
        <f t="shared" si="6"/>
        <v>42</v>
      </c>
      <c r="GU1" s="69">
        <f t="shared" si="6"/>
        <v>42</v>
      </c>
      <c r="GV1" s="69">
        <f t="shared" si="6"/>
        <v>42</v>
      </c>
      <c r="GW1" s="69">
        <f t="shared" si="6"/>
        <v>42</v>
      </c>
      <c r="GX1" s="69">
        <f t="shared" si="6"/>
        <v>42</v>
      </c>
      <c r="GY1" s="69">
        <f t="shared" si="6"/>
        <v>43</v>
      </c>
      <c r="GZ1" s="69">
        <f t="shared" si="6"/>
        <v>43</v>
      </c>
      <c r="HA1" s="69">
        <f t="shared" si="6"/>
        <v>43</v>
      </c>
      <c r="HB1" s="69">
        <f t="shared" si="6"/>
        <v>43</v>
      </c>
      <c r="HC1" s="69">
        <f t="shared" si="6"/>
        <v>43</v>
      </c>
      <c r="HD1" s="69">
        <f t="shared" si="6"/>
        <v>44</v>
      </c>
      <c r="HE1" s="69">
        <f t="shared" si="6"/>
        <v>44</v>
      </c>
      <c r="HF1" s="69">
        <f t="shared" si="6"/>
        <v>44</v>
      </c>
      <c r="HG1" s="69">
        <f t="shared" si="6"/>
        <v>44</v>
      </c>
      <c r="HH1" s="69">
        <f t="shared" si="6"/>
        <v>44</v>
      </c>
      <c r="HI1" s="69">
        <f t="shared" si="6"/>
        <v>45</v>
      </c>
      <c r="HJ1" s="69">
        <f>IF(COUNTA(HJ2)&gt;0,HI1+1,HI1)</f>
        <v>45</v>
      </c>
    </row>
    <row r="2" spans="2:218" ht="22.5" customHeight="1">
      <c r="B2" s="22" t="s">
        <v>113</v>
      </c>
      <c r="C2" s="23">
        <f>'様式B（入力シート）'!C2</f>
        <v>0</v>
      </c>
      <c r="D2" s="24" t="s">
        <v>115</v>
      </c>
      <c r="E2" s="24"/>
      <c r="F2" s="24"/>
      <c r="G2" s="24"/>
      <c r="H2" s="24"/>
      <c r="I2" s="24"/>
      <c r="J2" s="24" t="s">
        <v>115</v>
      </c>
      <c r="K2" s="25"/>
      <c r="L2" s="24"/>
      <c r="M2" s="24"/>
      <c r="N2" s="24"/>
      <c r="O2" s="24"/>
      <c r="P2" s="24" t="s">
        <v>116</v>
      </c>
      <c r="Q2" s="24"/>
      <c r="R2" s="24"/>
      <c r="S2" s="24"/>
      <c r="T2" s="24"/>
      <c r="U2" s="25" t="s">
        <v>117</v>
      </c>
      <c r="V2" s="25"/>
      <c r="W2" s="25"/>
      <c r="X2" s="25"/>
      <c r="Y2" s="25"/>
      <c r="Z2" s="25"/>
      <c r="AA2" s="25"/>
      <c r="AB2" s="24"/>
      <c r="AC2" s="24" t="s">
        <v>167</v>
      </c>
      <c r="AD2" s="24"/>
      <c r="AE2" s="25"/>
      <c r="AF2" s="24"/>
      <c r="AG2" s="24"/>
      <c r="AH2" s="24"/>
      <c r="AI2" s="24"/>
      <c r="AJ2" s="26" t="s">
        <v>170</v>
      </c>
      <c r="AK2" s="44"/>
      <c r="AL2" s="25"/>
      <c r="AM2" s="25"/>
      <c r="AN2" s="25"/>
      <c r="AO2" s="25"/>
      <c r="AP2" s="24" t="s">
        <v>118</v>
      </c>
      <c r="AQ2" s="25" t="s">
        <v>119</v>
      </c>
      <c r="AR2" s="25"/>
      <c r="AS2" s="24"/>
      <c r="AT2" s="24"/>
      <c r="AU2" s="24"/>
      <c r="AV2" s="24"/>
      <c r="AW2" s="24" t="s">
        <v>119</v>
      </c>
      <c r="AX2" s="24"/>
      <c r="AY2" s="24"/>
      <c r="AZ2" s="24"/>
      <c r="BA2" s="24"/>
      <c r="BB2" s="24"/>
      <c r="BC2" s="24" t="s">
        <v>120</v>
      </c>
      <c r="BD2" s="24" t="s">
        <v>121</v>
      </c>
      <c r="BE2" s="24"/>
      <c r="BF2" s="24" t="s">
        <v>182</v>
      </c>
      <c r="BG2" s="24"/>
      <c r="BH2" s="24"/>
      <c r="BI2" s="25"/>
      <c r="BJ2" s="25"/>
      <c r="BK2" s="24" t="s">
        <v>122</v>
      </c>
      <c r="BL2" s="24"/>
      <c r="BM2" s="24"/>
      <c r="BN2" s="25"/>
      <c r="BO2" s="25"/>
      <c r="BP2" s="25" t="s">
        <v>123</v>
      </c>
      <c r="BQ2" s="25"/>
      <c r="BR2" s="25"/>
      <c r="BS2" s="25"/>
      <c r="BT2" s="24"/>
      <c r="BU2" s="25" t="s">
        <v>123</v>
      </c>
      <c r="BV2" s="24"/>
      <c r="BW2" s="24"/>
      <c r="BX2" s="24"/>
      <c r="BY2" s="24"/>
      <c r="BZ2" s="25" t="s">
        <v>123</v>
      </c>
      <c r="CA2" s="25"/>
      <c r="CB2" s="25"/>
      <c r="CC2" s="25"/>
      <c r="CD2" s="25"/>
      <c r="CE2" s="25" t="s">
        <v>197</v>
      </c>
      <c r="CF2" s="25"/>
      <c r="CG2" s="25"/>
      <c r="CH2" s="25"/>
      <c r="CI2" s="25"/>
      <c r="CJ2" s="24" t="s">
        <v>124</v>
      </c>
      <c r="CK2" s="24"/>
      <c r="CL2" s="24"/>
      <c r="CM2" s="24"/>
      <c r="CN2" s="24"/>
      <c r="CO2" s="24" t="s">
        <v>124</v>
      </c>
      <c r="CP2" s="24"/>
      <c r="CQ2" s="24"/>
      <c r="CR2" s="24"/>
      <c r="CS2" s="24"/>
      <c r="CT2" s="24" t="s">
        <v>125</v>
      </c>
      <c r="CU2" s="24"/>
      <c r="CV2" s="24"/>
      <c r="CW2" s="24"/>
      <c r="CX2" s="24"/>
      <c r="CY2" s="24"/>
      <c r="CZ2" s="24" t="s">
        <v>126</v>
      </c>
      <c r="DA2" s="24"/>
      <c r="DB2" s="24"/>
      <c r="DC2" s="24"/>
      <c r="DD2" s="24"/>
      <c r="DE2" s="24" t="s">
        <v>185</v>
      </c>
      <c r="DF2" s="24"/>
      <c r="DG2" s="24"/>
      <c r="DH2" s="24"/>
      <c r="DI2" s="24"/>
      <c r="DJ2" s="24" t="s">
        <v>127</v>
      </c>
      <c r="DK2" s="24"/>
      <c r="DL2" s="24"/>
      <c r="DM2" s="24"/>
      <c r="DN2" s="24"/>
      <c r="DO2" s="24" t="s">
        <v>128</v>
      </c>
      <c r="DP2" s="24" t="s">
        <v>129</v>
      </c>
      <c r="DQ2" s="24"/>
      <c r="DR2" s="24"/>
      <c r="DS2" s="24"/>
      <c r="DT2" s="24"/>
      <c r="DU2" s="24"/>
      <c r="DV2" s="24" t="s">
        <v>168</v>
      </c>
      <c r="DW2" s="24"/>
      <c r="DX2" s="24"/>
      <c r="DY2" s="24"/>
      <c r="DZ2" s="24"/>
      <c r="EA2" s="24" t="s">
        <v>130</v>
      </c>
      <c r="EB2" s="24"/>
      <c r="EC2" s="24"/>
      <c r="ED2" s="24"/>
      <c r="EE2" s="24"/>
      <c r="EF2" s="24" t="s">
        <v>130</v>
      </c>
      <c r="EG2" s="24"/>
      <c r="EH2" s="24"/>
      <c r="EI2" s="24"/>
      <c r="EJ2" s="24"/>
      <c r="EK2" s="24" t="s">
        <v>130</v>
      </c>
      <c r="EL2" s="24"/>
      <c r="EM2" s="24"/>
      <c r="EN2" s="24"/>
      <c r="EO2" s="24"/>
      <c r="EP2" s="81" t="s">
        <v>311</v>
      </c>
      <c r="EQ2" s="82"/>
      <c r="ER2" s="82"/>
      <c r="ES2" s="82"/>
      <c r="ET2" s="83"/>
      <c r="EU2" s="24" t="s">
        <v>166</v>
      </c>
      <c r="EV2" s="24"/>
      <c r="EW2" s="24"/>
      <c r="EX2" s="24"/>
      <c r="EY2" s="24"/>
      <c r="EZ2" s="24" t="s">
        <v>1</v>
      </c>
      <c r="FA2" s="24" t="s">
        <v>131</v>
      </c>
      <c r="FB2" s="24"/>
      <c r="FC2" s="24"/>
      <c r="FD2" s="24"/>
      <c r="FE2" s="24"/>
      <c r="FF2" s="24" t="s">
        <v>171</v>
      </c>
      <c r="FG2" s="24"/>
      <c r="FH2" s="24"/>
      <c r="FI2" s="24"/>
      <c r="FJ2" s="24"/>
      <c r="FK2" s="27" t="s">
        <v>132</v>
      </c>
      <c r="FL2" s="27"/>
      <c r="FM2" s="27"/>
      <c r="FN2" s="27"/>
      <c r="FO2" s="27"/>
      <c r="FP2" s="27" t="s">
        <v>132</v>
      </c>
      <c r="FQ2" s="27"/>
      <c r="FR2" s="27"/>
      <c r="FS2" s="27"/>
      <c r="FT2" s="27"/>
      <c r="FU2" s="27" t="s">
        <v>132</v>
      </c>
      <c r="FV2" s="27"/>
      <c r="FW2" s="27"/>
      <c r="FX2" s="27"/>
      <c r="FY2" s="27"/>
      <c r="FZ2" s="27" t="s">
        <v>187</v>
      </c>
      <c r="GA2" s="27"/>
      <c r="GB2" s="27"/>
      <c r="GC2" s="27"/>
      <c r="GD2" s="27"/>
      <c r="GE2" s="27" t="s">
        <v>187</v>
      </c>
      <c r="GF2" s="27"/>
      <c r="GG2" s="27"/>
      <c r="GH2" s="27"/>
      <c r="GI2" s="27"/>
      <c r="GJ2" s="27" t="s">
        <v>133</v>
      </c>
      <c r="GK2" s="27"/>
      <c r="GL2" s="27"/>
      <c r="GM2" s="27"/>
      <c r="GN2" s="27"/>
      <c r="GO2" s="27" t="s">
        <v>133</v>
      </c>
      <c r="GP2" s="27"/>
      <c r="GQ2" s="27"/>
      <c r="GR2" s="27"/>
      <c r="GS2" s="27"/>
      <c r="GT2" s="27" t="s">
        <v>134</v>
      </c>
      <c r="GU2" s="27"/>
      <c r="GV2" s="27"/>
      <c r="GW2" s="27"/>
      <c r="GX2" s="27"/>
      <c r="GY2" s="27" t="s">
        <v>134</v>
      </c>
      <c r="GZ2" s="27"/>
      <c r="HA2" s="27"/>
      <c r="HB2" s="27"/>
      <c r="HC2" s="27"/>
      <c r="HD2" s="27" t="s">
        <v>134</v>
      </c>
      <c r="HE2" s="27"/>
      <c r="HF2" s="27"/>
      <c r="HG2" s="27"/>
      <c r="HH2" s="27"/>
      <c r="HI2" s="24" t="s">
        <v>175</v>
      </c>
      <c r="HJ2" s="24"/>
    </row>
    <row r="3" spans="2:218" ht="11.25">
      <c r="B3" s="22"/>
      <c r="C3" s="23"/>
      <c r="D3" s="47">
        <f>IF(D4="特定調達品目",COUNTIF($C4:C4,"特定調達品目")+1,IF(D4="類似品目",-C3,IF(D4="震災により類似品に変更",B3*-100,"")))</f>
        <v>1</v>
      </c>
      <c r="E3" s="47">
        <f>IF(E4="特定調達品目",COUNTIF($C4:D4,"特定調達品目")+1,IF(E4="類似品目",-D3,IF(E4="震災により類似品に変更",C3*-100,"")))</f>
        <v>2</v>
      </c>
      <c r="F3" s="47">
        <f>IF(F4="特定調達品目",COUNTIF($C4:E4,"特定調達品目")+1,IF(F4="類似品目",-E3,IF(F4="震災により類似品に変更",D3*-100,"")))</f>
        <v>-2</v>
      </c>
      <c r="G3" s="47">
        <f>IF(G4="特定調達品目",COUNTIF($C4:F4,"特定調達品目")+1,IF(G4="類似品目",-F3,IF(G4="震災により類似品に変更",E3*-100,"")))</f>
        <v>-200</v>
      </c>
      <c r="H3" s="47">
        <f>IF(H4="特定調達品目",COUNTIF($C4:G4,"特定調達品目")+1,IF(H4="類似品目",-G3,IF(H4="震災により類似品に変更",F3*-100,"")))</f>
      </c>
      <c r="I3" s="47">
        <f>IF(I4="特定調達品目",COUNTIF($C4:H4,"特定調達品目")+1,IF(I4="類似品目",-H3,IF(I4="震災により類似品に変更",G3*-100,"")))</f>
      </c>
      <c r="J3" s="47">
        <f>IF(J4="特定調達品目",COUNTIF($C4:I4,"特定調達品目")+1,IF(J4="類似品目",-I3,IF(J4="震災により類似品に変更",H3*-100,"")))</f>
        <v>3</v>
      </c>
      <c r="K3" s="47">
        <f>IF(K4="特定調達品目",COUNTIF($C4:J4,"特定調達品目")+1,IF(K4="類似品目",-J3,IF(K4="震災により類似品に変更",I3*-100,"")))</f>
        <v>4</v>
      </c>
      <c r="L3" s="47">
        <f>IF(L4="特定調達品目",COUNTIF($C4:K4,"特定調達品目")+1,IF(L4="類似品目",-K3,IF(L4="震災により類似品に変更",J3*-100,"")))</f>
        <v>-4</v>
      </c>
      <c r="M3" s="47">
        <f>IF(M4="特定調達品目",COUNTIF($C4:L4,"特定調達品目")+1,IF(M4="類似品目",-L3,IF(M4="震災により類似品に変更",K3*-100,"")))</f>
        <v>-400</v>
      </c>
      <c r="N3" s="47">
        <f>IF(N4="特定調達品目",COUNTIF($C4:M4,"特定調達品目")+1,IF(N4="類似品目",-M3,IF(N4="震災により類似品に変更",L3*-100,"")))</f>
      </c>
      <c r="O3" s="47">
        <f>IF(O4="特定調達品目",COUNTIF($C4:N4,"特定調達品目")+1,IF(O4="類似品目",-N3,IF(O4="震災により類似品に変更",M3*-100,"")))</f>
      </c>
      <c r="P3" s="47">
        <f>IF(P4="特定調達品目",COUNTIF($C4:O4,"特定調達品目")+1,IF(P4="類似品目",-O3,IF(P4="震災により類似品に変更",N3*-100,"")))</f>
        <v>5</v>
      </c>
      <c r="Q3" s="47">
        <f>IF(Q4="特定調達品目",COUNTIF($C4:P4,"特定調達品目")+1,IF(Q4="類似品目",-P3,IF(Q4="震災により類似品に変更",O3*-100,"")))</f>
        <v>-5</v>
      </c>
      <c r="R3" s="47">
        <f>IF(R4="特定調達品目",COUNTIF($C4:Q4,"特定調達品目")+1,IF(R4="類似品目",-Q3,IF(R4="震災により類似品に変更",P3*-100,"")))</f>
        <v>-500</v>
      </c>
      <c r="S3" s="47">
        <f>IF(S4="特定調達品目",COUNTIF($C4:R4,"特定調達品目")+1,IF(S4="類似品目",-R3,IF(S4="震災により類似品に変更",Q3*-100,"")))</f>
      </c>
      <c r="T3" s="47">
        <f>IF(T4="特定調達品目",COUNTIF($C4:S4,"特定調達品目")+1,IF(T4="類似品目",-S3,IF(T4="震災により類似品に変更",R3*-100,"")))</f>
      </c>
      <c r="U3" s="47">
        <f>IF(U4="特定調達品目",COUNTIF($C4:T4,"特定調達品目")+1,IF(U4="類似品目",-T3,IF(U4="震災により類似品に変更",S3*-100,"")))</f>
        <v>6</v>
      </c>
      <c r="V3" s="47">
        <f>IF(V4="特定調達品目",COUNTIF($C4:U4,"特定調達品目")+1,IF(V4="類似品目",-U3,IF(V4="震災により類似品に変更",T3*-100,"")))</f>
        <v>7</v>
      </c>
      <c r="W3" s="47">
        <f>IF(W4="特定調達品目",COUNTIF($C4:V4,"特定調達品目")+1,IF(W4="類似品目",-V3,IF(W4="震災により類似品に変更",U3*-100,"")))</f>
        <v>8</v>
      </c>
      <c r="X3" s="47">
        <f>IF(X4="特定調達品目",COUNTIF($C4:W4,"特定調達品目")+1,IF(X4="類似品目",-W3,IF(X4="震災により類似品に変更",V3*-100,"")))</f>
        <v>9</v>
      </c>
      <c r="Y3" s="47">
        <f>IF(Y4="特定調達品目",COUNTIF($C4:X4,"特定調達品目")+1,IF(Y4="類似品目",-X3,IF(Y4="震災により類似品に変更",W3*-100,"")))</f>
        <v>-9</v>
      </c>
      <c r="Z3" s="47">
        <f>IF(Z4="特定調達品目",COUNTIF($C4:Y4,"特定調達品目")+1,IF(Z4="類似品目",-Y3,IF(Z4="震災により類似品に変更",X3*-100,"")))</f>
        <v>-900</v>
      </c>
      <c r="AA3" s="47">
        <f>IF(AA4="特定調達品目",COUNTIF($C4:Z4,"特定調達品目")+1,IF(AA4="類似品目",-Z3,IF(AA4="震災により類似品に変更",Y3*-100,"")))</f>
      </c>
      <c r="AB3" s="47">
        <f>IF(AB4="特定調達品目",COUNTIF($C4:AA4,"特定調達品目")+1,IF(AB4="類似品目",-AA3,IF(AB4="震災により類似品に変更",Z3*-100,"")))</f>
      </c>
      <c r="AC3" s="47">
        <f>IF(AC4="特定調達品目",COUNTIF($C4:AB4,"特定調達品目")+1,IF(AC4="類似品目",-AB3,IF(AC4="震災により類似品に変更",AA3*-100,"")))</f>
        <v>10</v>
      </c>
      <c r="AD3" s="47">
        <f>IF(AD4="特定調達品目",COUNTIF($C4:AC4,"特定調達品目")+1,IF(AD4="類似品目",-AC3,IF(AD4="震災により類似品に変更",AB3*-100,"")))</f>
        <v>11</v>
      </c>
      <c r="AE3" s="47">
        <f>IF(AE4="特定調達品目",COUNTIF($C4:AD4,"特定調達品目")+1,IF(AE4="類似品目",-AD3,IF(AE4="震災により類似品に変更",AC3*-100,"")))</f>
        <v>12</v>
      </c>
      <c r="AF3" s="47">
        <f>IF(AF4="特定調達品目",COUNTIF($C4:AE4,"特定調達品目")+1,IF(AF4="類似品目",-AE3,IF(AF4="震災により類似品に変更",AD3*-100,"")))</f>
        <v>-12</v>
      </c>
      <c r="AG3" s="47">
        <f>IF(AG4="特定調達品目",COUNTIF($C4:AF4,"特定調達品目")+1,IF(AG4="類似品目",-AF3,IF(AG4="震災により類似品に変更",AE3*-100,"")))</f>
        <v>-1200</v>
      </c>
      <c r="AH3" s="47">
        <f>IF(AH4="特定調達品目",COUNTIF($C4:AG4,"特定調達品目")+1,IF(AH4="類似品目",-AG3,IF(AH4="震災により類似品に変更",AF3*-100,"")))</f>
      </c>
      <c r="AI3" s="47">
        <f>IF(AI4="特定調達品目",COUNTIF($C4:AH4,"特定調達品目")+1,IF(AI4="類似品目",-AH3,IF(AI4="震災により類似品に変更",AG3*-100,"")))</f>
      </c>
      <c r="AJ3" s="47">
        <f>IF(AJ4="特定調達品目",COUNTIF($C4:AI4,"特定調達品目")+1,IF(AJ4="類似品目",-AI3,IF(AJ4="震災により類似品に変更",AH3*-100,"")))</f>
        <v>13</v>
      </c>
      <c r="AK3" s="47">
        <f>IF(AK4="特定調達品目",COUNTIF($C4:AJ4,"特定調達品目")+1,IF(AK4="類似品目",-AJ3,IF(AK4="震災により類似品に変更",AI3*-100,"")))</f>
        <v>14</v>
      </c>
      <c r="AL3" s="47">
        <f>IF(AL4="特定調達品目",COUNTIF($C4:AK4,"特定調達品目")+1,IF(AL4="類似品目",-AK3,IF(AL4="震災により類似品に変更",AJ3*-100,"")))</f>
        <v>-14</v>
      </c>
      <c r="AM3" s="47">
        <f>IF(AM4="特定調達品目",COUNTIF($C4:AL4,"特定調達品目")+1,IF(AM4="類似品目",-AL3,IF(AM4="震災により類似品に変更",AK3*-100,"")))</f>
        <v>-1400</v>
      </c>
      <c r="AN3" s="47">
        <f>IF(AN4="特定調達品目",COUNTIF($C4:AM4,"特定調達品目")+1,IF(AN4="類似品目",-AM3,IF(AN4="震災により類似品に変更",AL3*-100,"")))</f>
      </c>
      <c r="AO3" s="47">
        <f>IF(AO4="特定調達品目",COUNTIF($C4:AN4,"特定調達品目")+1,IF(AO4="類似品目",-AN3,IF(AO4="震災により類似品に変更",AM3*-100,"")))</f>
      </c>
      <c r="AP3" s="47">
        <f>IF(AP4="特定調達品目",COUNTIF($C4:AO4,"特定調達品目")+1,IF(AP4="類似品目",-AO3,IF(AP4="震災により類似品に変更",AN3*-100,"")))</f>
        <v>15</v>
      </c>
      <c r="AQ3" s="47">
        <f>IF(AQ4="特定調達品目",COUNTIF($C4:AP4,"特定調達品目")+1,IF(AQ4="類似品目",-AP3,IF(AQ4="震災により類似品に変更",AO3*-100,"")))</f>
        <v>16</v>
      </c>
      <c r="AR3" s="47">
        <f>IF(AR4="特定調達品目",COUNTIF($C4:AQ4,"特定調達品目")+1,IF(AR4="類似品目",-AQ3,IF(AR4="震災により類似品に変更",AP3*-100,"")))</f>
        <v>17</v>
      </c>
      <c r="AS3" s="47">
        <f>IF(AS4="特定調達品目",COUNTIF($C4:AR4,"特定調達品目")+1,IF(AS4="類似品目",-AR3,IF(AS4="震災により類似品に変更",AQ3*-100,"")))</f>
        <v>-17</v>
      </c>
      <c r="AT3" s="47">
        <f>IF(AT4="特定調達品目",COUNTIF($C4:AS4,"特定調達品目")+1,IF(AT4="類似品目",-AS3,IF(AT4="震災により類似品に変更",AR3*-100,"")))</f>
        <v>-1700</v>
      </c>
      <c r="AU3" s="47">
        <f>IF(AU4="特定調達品目",COUNTIF($C4:AT4,"特定調達品目")+1,IF(AU4="類似品目",-AT3,IF(AU4="震災により類似品に変更",AS3*-100,"")))</f>
      </c>
      <c r="AV3" s="47">
        <f>IF(AV4="特定調達品目",COUNTIF($C4:AU4,"特定調達品目")+1,IF(AV4="類似品目",-AU3,IF(AV4="震災により類似品に変更",AT3*-100,"")))</f>
      </c>
      <c r="AW3" s="47">
        <f>IF(AW4="特定調達品目",COUNTIF($C4:AV4,"特定調達品目")+1,IF(AW4="類似品目",-AV3,IF(AW4="震災により類似品に変更",AU3*-100,"")))</f>
        <v>18</v>
      </c>
      <c r="AX3" s="47">
        <f>IF(AX4="特定調達品目",COUNTIF($C4:AW4,"特定調達品目")+1,IF(AX4="類似品目",-AW3,IF(AX4="震災により類似品に変更",AV3*-100,"")))</f>
        <v>19</v>
      </c>
      <c r="AY3" s="47">
        <f>IF(AY4="特定調達品目",COUNTIF($C4:AX4,"特定調達品目")+1,IF(AY4="類似品目",-AX3,IF(AY4="震災により類似品に変更",AW3*-100,"")))</f>
        <v>-19</v>
      </c>
      <c r="AZ3" s="47">
        <f>IF(AZ4="特定調達品目",COUNTIF($C4:AY4,"特定調達品目")+1,IF(AZ4="類似品目",-AY3,IF(AZ4="震災により類似品に変更",AX3*-100,"")))</f>
        <v>-1900</v>
      </c>
      <c r="BA3" s="47">
        <f>IF(BA4="特定調達品目",COUNTIF($C4:AZ4,"特定調達品目")+1,IF(BA4="類似品目",-AZ3,IF(BA4="震災により類似品に変更",AY3*-100,"")))</f>
      </c>
      <c r="BB3" s="47">
        <f>IF(BB4="特定調達品目",COUNTIF($C4:BA4,"特定調達品目")+1,IF(BB4="類似品目",-BA3,IF(BB4="震災により類似品に変更",AZ3*-100,"")))</f>
      </c>
      <c r="BC3" s="47">
        <f>IF(BC4="特定調達品目",COUNTIF($C4:BB4,"特定調達品目")+1,IF(BC4="類似品目",-BB3,IF(BC4="震災により類似品に変更",BA3*-100,"")))</f>
        <v>20</v>
      </c>
      <c r="BD3" s="47">
        <f>IF(BD4="特定調達品目",COUNTIF($C4:BC4,"特定調達品目")+1,IF(BD4="類似品目",-BC3,IF(BD4="震災により類似品に変更",BB3*-100,"")))</f>
        <v>21</v>
      </c>
      <c r="BE3" s="47">
        <f>IF(BE4="特定調達品目",COUNTIF($C4:BD4,"特定調達品目")+1,IF(BE4="類似品目",-BD3,IF(BE4="震災により類似品に変更",BC3*-100,"")))</f>
        <v>22</v>
      </c>
      <c r="BF3" s="47">
        <f>IF(BF4="特定調達品目",COUNTIF($C4:BE4,"特定調達品目")+1,IF(BF4="類似品目",-BE3,IF(BF4="震災により類似品に変更",BD3*-100,"")))</f>
        <v>23</v>
      </c>
      <c r="BG3" s="47">
        <f>IF(BG4="特定調達品目",COUNTIF($C4:BF4,"特定調達品目")+1,IF(BG4="類似品目",-BF3,IF(BG4="震災により類似品に変更",BE3*-100,"")))</f>
        <v>-23</v>
      </c>
      <c r="BH3" s="47">
        <f>IF(BH4="特定調達品目",COUNTIF($C4:BG4,"特定調達品目")+1,IF(BH4="類似品目",-BG3,IF(BH4="震災により類似品に変更",BF3*-100,"")))</f>
        <v>-2300</v>
      </c>
      <c r="BI3" s="47">
        <f>IF(BI4="特定調達品目",COUNTIF($C4:BH4,"特定調達品目")+1,IF(BI4="類似品目",-BH3,IF(BI4="震災により類似品に変更",BG3*-100,"")))</f>
      </c>
      <c r="BJ3" s="47">
        <f>IF(BJ4="特定調達品目",COUNTIF($C4:BI4,"特定調達品目")+1,IF(BJ4="類似品目",-BI3,IF(BJ4="震災により類似品に変更",BH3*-100,"")))</f>
      </c>
      <c r="BK3" s="47">
        <f>IF(BK4="特定調達品目",COUNTIF($C4:BJ4,"特定調達品目")+1,IF(BK4="類似品目",-BJ3,IF(BK4="震災により類似品に変更",BI3*-100,"")))</f>
        <v>24</v>
      </c>
      <c r="BL3" s="47">
        <f>IF(BL4="特定調達品目",COUNTIF($C4:BK4,"特定調達品目")+1,IF(BL4="類似品目",-BK3,IF(BL4="震災により類似品に変更",BJ3*-100,"")))</f>
        <v>-24</v>
      </c>
      <c r="BM3" s="47">
        <f>IF(BM4="特定調達品目",COUNTIF($C4:BL4,"特定調達品目")+1,IF(BM4="類似品目",-BL3,IF(BM4="震災により類似品に変更",BK3*-100,"")))</f>
        <v>-2400</v>
      </c>
      <c r="BN3" s="47">
        <f>IF(BN4="特定調達品目",COUNTIF($C4:BM4,"特定調達品目")+1,IF(BN4="類似品目",-BM3,IF(BN4="震災により類似品に変更",BL3*-100,"")))</f>
      </c>
      <c r="BO3" s="47">
        <f>IF(BO4="特定調達品目",COUNTIF($C4:BN4,"特定調達品目")+1,IF(BO4="類似品目",-BN3,IF(BO4="震災により類似品に変更",BM3*-100,"")))</f>
      </c>
      <c r="BP3" s="47">
        <f>IF(BP4="特定調達品目",COUNTIF($C4:BO4,"特定調達品目")+1,IF(BP4="類似品目",-BO3,IF(BP4="震災により類似品に変更",BN3*-100,"")))</f>
        <v>25</v>
      </c>
      <c r="BQ3" s="47">
        <f>IF(BQ4="特定調達品目",COUNTIF($C4:BP4,"特定調達品目")+1,IF(BQ4="類似品目",-BP3,IF(BQ4="震災により類似品に変更",BO3*-100,"")))</f>
        <v>-25</v>
      </c>
      <c r="BR3" s="47">
        <f>IF(BR4="特定調達品目",COUNTIF($C4:BQ4,"特定調達品目")+1,IF(BR4="類似品目",-BQ3,IF(BR4="震災により類似品に変更",BP3*-100,"")))</f>
        <v>-2500</v>
      </c>
      <c r="BS3" s="47">
        <f>IF(BS4="特定調達品目",COUNTIF($C4:BR4,"特定調達品目")+1,IF(BS4="類似品目",-BR3,IF(BS4="震災により類似品に変更",BQ3*-100,"")))</f>
      </c>
      <c r="BT3" s="47">
        <f>IF(BT4="特定調達品目",COUNTIF($C4:BS4,"特定調達品目")+1,IF(BT4="類似品目",-BS3,IF(BT4="震災により類似品に変更",BR3*-100,"")))</f>
      </c>
      <c r="BU3" s="47">
        <f>IF(BU4="特定調達品目",COUNTIF($C4:BT4,"特定調達品目")+1,IF(BU4="類似品目",-BT3,IF(BU4="震災により類似品に変更",BS3*-100,"")))</f>
        <v>26</v>
      </c>
      <c r="BV3" s="47">
        <f>IF(BV4="特定調達品目",COUNTIF($C4:BU4,"特定調達品目")+1,IF(BV4="類似品目",-BU3,IF(BV4="震災により類似品に変更",BT3*-100,"")))</f>
        <v>-26</v>
      </c>
      <c r="BW3" s="47">
        <f>IF(BW4="特定調達品目",COUNTIF($C4:BV4,"特定調達品目")+1,IF(BW4="類似品目",-BV3,IF(BW4="震災により類似品に変更",BU3*-100,"")))</f>
        <v>-2600</v>
      </c>
      <c r="BX3" s="47">
        <f>IF(BX4="特定調達品目",COUNTIF($C4:BW4,"特定調達品目")+1,IF(BX4="類似品目",-BW3,IF(BX4="震災により類似品に変更",BV3*-100,"")))</f>
      </c>
      <c r="BY3" s="47">
        <f>IF(BY4="特定調達品目",COUNTIF($C4:BX4,"特定調達品目")+1,IF(BY4="類似品目",-BX3,IF(BY4="震災により類似品に変更",BW3*-100,"")))</f>
      </c>
      <c r="BZ3" s="47">
        <f>IF(BZ4="特定調達品目",COUNTIF($C4:BY4,"特定調達品目")+1,IF(BZ4="類似品目",-BY3,IF(BZ4="震災により類似品に変更",BX3*-100,"")))</f>
        <v>27</v>
      </c>
      <c r="CA3" s="47">
        <f>IF(CA4="特定調達品目",COUNTIF($C4:BZ4,"特定調達品目")+1,IF(CA4="類似品目",-BZ3,IF(CA4="震災により類似品に変更",BY3*-100,"")))</f>
        <v>-27</v>
      </c>
      <c r="CB3" s="47">
        <f>IF(CB4="特定調達品目",COUNTIF($C4:CA4,"特定調達品目")+1,IF(CB4="類似品目",-CA3,IF(CB4="震災により類似品に変更",BZ3*-100,"")))</f>
        <v>-2700</v>
      </c>
      <c r="CC3" s="47">
        <f>IF(CC4="特定調達品目",COUNTIF($C4:CB4,"特定調達品目")+1,IF(CC4="類似品目",-CB3,IF(CC4="震災により類似品に変更",CA3*-100,"")))</f>
      </c>
      <c r="CD3" s="47">
        <f>IF(CD4="特定調達品目",COUNTIF($C4:CC4,"特定調達品目")+1,IF(CD4="類似品目",-CC3,IF(CD4="震災により類似品に変更",CB3*-100,"")))</f>
      </c>
      <c r="CE3" s="47">
        <f>IF(CE4="特定調達品目",COUNTIF($C4:CD4,"特定調達品目")+1,IF(CE4="類似品目",-CD3,IF(CE4="震災により類似品に変更",CC3*-100,"")))</f>
        <v>28</v>
      </c>
      <c r="CF3" s="47">
        <f>IF(CF4="特定調達品目",COUNTIF($C4:CE4,"特定調達品目")+1,IF(CF4="類似品目",-CE3,IF(CF4="震災により類似品に変更",CD3*-100,"")))</f>
        <v>-28</v>
      </c>
      <c r="CG3" s="47">
        <f>IF(CG4="特定調達品目",COUNTIF($C4:CF4,"特定調達品目")+1,IF(CG4="類似品目",-CF3,IF(CG4="震災により類似品に変更",CE3*-100,"")))</f>
        <v>-2800</v>
      </c>
      <c r="CH3" s="47">
        <f>IF(CH4="特定調達品目",COUNTIF($C4:CG4,"特定調達品目")+1,IF(CH4="類似品目",-CG3,IF(CH4="震災により類似品に変更",CF3*-100,"")))</f>
      </c>
      <c r="CI3" s="47">
        <f>IF(CI4="特定調達品目",COUNTIF($C4:CH4,"特定調達品目")+1,IF(CI4="類似品目",-CH3,IF(CI4="震災により類似品に変更",CG3*-100,"")))</f>
      </c>
      <c r="CJ3" s="47">
        <f>IF(CJ4="特定調達品目",COUNTIF($C4:CI4,"特定調達品目")+1,IF(CJ4="類似品目",-CI3,IF(CJ4="震災により類似品に変更",CH3*-100,"")))</f>
        <v>29</v>
      </c>
      <c r="CK3" s="47">
        <f>IF(CK4="特定調達品目",COUNTIF($C4:CJ4,"特定調達品目")+1,IF(CK4="類似品目",-CJ3,IF(CK4="震災により類似品に変更",CI3*-100,"")))</f>
        <v>-29</v>
      </c>
      <c r="CL3" s="47">
        <f>IF(CL4="特定調達品目",COUNTIF($C4:CK4,"特定調達品目")+1,IF(CL4="類似品目",-CK3,IF(CL4="震災により類似品に変更",CJ3*-100,"")))</f>
        <v>-2900</v>
      </c>
      <c r="CM3" s="47">
        <f>IF(CM4="特定調達品目",COUNTIF($C4:CL4,"特定調達品目")+1,IF(CM4="類似品目",-CL3,IF(CM4="震災により類似品に変更",CK3*-100,"")))</f>
      </c>
      <c r="CN3" s="47">
        <f>IF(CN4="特定調達品目",COUNTIF($C4:CM4,"特定調達品目")+1,IF(CN4="類似品目",-CM3,IF(CN4="震災により類似品に変更",CL3*-100,"")))</f>
      </c>
      <c r="CO3" s="47">
        <f>IF(CO4="特定調達品目",COUNTIF($C4:CN4,"特定調達品目")+1,IF(CO4="類似品目",-CN3,IF(CO4="震災により類似品に変更",CM3*-100,"")))</f>
        <v>30</v>
      </c>
      <c r="CP3" s="47">
        <f>IF(CP4="特定調達品目",COUNTIF($C4:CO4,"特定調達品目")+1,IF(CP4="類似品目",-CO3,IF(CP4="震災により類似品に変更",CN3*-100,"")))</f>
        <v>-30</v>
      </c>
      <c r="CQ3" s="47">
        <f>IF(CQ4="特定調達品目",COUNTIF($C4:CP4,"特定調達品目")+1,IF(CQ4="類似品目",-CP3,IF(CQ4="震災により類似品に変更",CO3*-100,"")))</f>
        <v>-3000</v>
      </c>
      <c r="CR3" s="47">
        <f>IF(CR4="特定調達品目",COUNTIF($C4:CQ4,"特定調達品目")+1,IF(CR4="類似品目",-CQ3,IF(CR4="震災により類似品に変更",CP3*-100,"")))</f>
      </c>
      <c r="CS3" s="47">
        <f>IF(CS4="特定調達品目",COUNTIF($C4:CR4,"特定調達品目")+1,IF(CS4="類似品目",-CR3,IF(CS4="震災により類似品に変更",CQ3*-100,"")))</f>
      </c>
      <c r="CT3" s="47">
        <f>IF(CT4="特定調達品目",COUNTIF($C4:CS4,"特定調達品目")+1,IF(CT4="類似品目",-CS3,IF(CT4="震災により類似品に変更",CR3*-100,"")))</f>
        <v>31</v>
      </c>
      <c r="CU3" s="47">
        <f>IF(CU4="特定調達品目",COUNTIF($C4:CT4,"特定調達品目")+1,IF(CU4="類似品目",-CT3,IF(CU4="震災により類似品に変更",CS3*-100,"")))</f>
        <v>32</v>
      </c>
      <c r="CV3" s="47">
        <f>IF(CV4="特定調達品目",COUNTIF($C4:CU4,"特定調達品目")+1,IF(CV4="類似品目",-CU3,IF(CV4="震災により類似品に変更",CT3*-100,"")))</f>
        <v>-32</v>
      </c>
      <c r="CW3" s="47">
        <f>IF(CW4="特定調達品目",COUNTIF($C4:CV4,"特定調達品目")+1,IF(CW4="類似品目",-CV3,IF(CW4="震災により類似品に変更",CU3*-100,"")))</f>
        <v>-3200</v>
      </c>
      <c r="CX3" s="47">
        <f>IF(CX4="特定調達品目",COUNTIF($C4:CW4,"特定調達品目")+1,IF(CX4="類似品目",-CW3,IF(CX4="震災により類似品に変更",CV3*-100,"")))</f>
      </c>
      <c r="CY3" s="47">
        <f>IF(CY4="特定調達品目",COUNTIF($C4:CX4,"特定調達品目")+1,IF(CY4="類似品目",-CX3,IF(CY4="震災により類似品に変更",CW3*-100,"")))</f>
      </c>
      <c r="CZ3" s="47">
        <f>IF(CZ4="特定調達品目",COUNTIF($C4:CY4,"特定調達品目")+1,IF(CZ4="類似品目",-CY3,IF(CZ4="震災により類似品に変更",CX3*-100,"")))</f>
        <v>33</v>
      </c>
      <c r="DA3" s="47">
        <f>IF(DA4="特定調達品目",COUNTIF($C4:CZ4,"特定調達品目")+1,IF(DA4="類似品目",-CZ3,IF(DA4="震災により類似品に変更",CY3*-100,"")))</f>
        <v>-33</v>
      </c>
      <c r="DB3" s="47">
        <f>IF(DB4="特定調達品目",COUNTIF($C4:DA4,"特定調達品目")+1,IF(DB4="類似品目",-DA3,IF(DB4="震災により類似品に変更",CZ3*-100,"")))</f>
        <v>-3300</v>
      </c>
      <c r="DC3" s="47">
        <f>IF(DC4="特定調達品目",COUNTIF($C4:DB4,"特定調達品目")+1,IF(DC4="類似品目",-DB3,IF(DC4="震災により類似品に変更",DA3*-100,"")))</f>
      </c>
      <c r="DD3" s="47">
        <f>IF(DD4="特定調達品目",COUNTIF($C4:DC4,"特定調達品目")+1,IF(DD4="類似品目",-DC3,IF(DD4="震災により類似品に変更",DB3*-100,"")))</f>
      </c>
      <c r="DE3" s="47">
        <f>IF(DE4="特定調達品目",COUNTIF($C4:DD4,"特定調達品目")+1,IF(DE4="類似品目",-DD3,IF(DE4="震災により類似品に変更",DC3*-100,"")))</f>
        <v>34</v>
      </c>
      <c r="DF3" s="47">
        <f>IF(DF4="特定調達品目",COUNTIF($C4:DE4,"特定調達品目")+1,IF(DF4="類似品目",-DE3,IF(DF4="震災により類似品に変更",DD3*-100,"")))</f>
        <v>-34</v>
      </c>
      <c r="DG3" s="47">
        <f>IF(DG4="特定調達品目",COUNTIF($C4:DF4,"特定調達品目")+1,IF(DG4="類似品目",-DF3,IF(DG4="震災により類似品に変更",DE3*-100,"")))</f>
        <v>-3400</v>
      </c>
      <c r="DH3" s="47">
        <f>IF(DH4="特定調達品目",COUNTIF($C4:DG4,"特定調達品目")+1,IF(DH4="類似品目",-DG3,IF(DH4="震災により類似品に変更",DF3*-100,"")))</f>
      </c>
      <c r="DI3" s="47">
        <f>IF(DI4="特定調達品目",COUNTIF($C4:DH4,"特定調達品目")+1,IF(DI4="類似品目",-DH3,IF(DI4="震災により類似品に変更",DG3*-100,"")))</f>
      </c>
      <c r="DJ3" s="47">
        <f>IF(DJ4="特定調達品目",COUNTIF($C4:DI4,"特定調達品目")+1,IF(DJ4="類似品目",-DI3,IF(DJ4="震災により類似品に変更",DH3*-100,"")))</f>
        <v>35</v>
      </c>
      <c r="DK3" s="47">
        <f>IF(DK4="特定調達品目",COUNTIF($C4:DJ4,"特定調達品目")+1,IF(DK4="類似品目",-DJ3,IF(DK4="震災により類似品に変更",DI3*-100,"")))</f>
        <v>-35</v>
      </c>
      <c r="DL3" s="47">
        <f>IF(DL4="特定調達品目",COUNTIF($C4:DK4,"特定調達品目")+1,IF(DL4="類似品目",-DK3,IF(DL4="震災により類似品に変更",DJ3*-100,"")))</f>
        <v>-3500</v>
      </c>
      <c r="DM3" s="47">
        <f>IF(DM4="特定調達品目",COUNTIF($C4:DL4,"特定調達品目")+1,IF(DM4="類似品目",-DL3,IF(DM4="震災により類似品に変更",DK3*-100,"")))</f>
      </c>
      <c r="DN3" s="47">
        <f>IF(DN4="特定調達品目",COUNTIF($C4:DM4,"特定調達品目")+1,IF(DN4="類似品目",-DM3,IF(DN4="震災により類似品に変更",DL3*-100,"")))</f>
      </c>
      <c r="DO3" s="47">
        <f>IF(DO4="特定調達品目",COUNTIF($C4:DN4,"特定調達品目")+1,IF(DO4="類似品目",-DN3,IF(DO4="震災により類似品に変更",DM3*-100,"")))</f>
        <v>36</v>
      </c>
      <c r="DP3" s="47">
        <f>IF(DP4="特定調達品目",COUNTIF($C4:DO4,"特定調達品目")+1,IF(DP4="類似品目",-DO3,IF(DP4="震災により類似品に変更",DN3*-100,"")))</f>
        <v>37</v>
      </c>
      <c r="DQ3" s="47">
        <f>IF(DQ4="特定調達品目",COUNTIF($C4:DP4,"特定調達品目")+1,IF(DQ4="類似品目",-DP3,IF(DQ4="震災により類似品に変更",DO3*-100,"")))</f>
        <v>38</v>
      </c>
      <c r="DR3" s="47">
        <f>IF(DR4="特定調達品目",COUNTIF($C4:DQ4,"特定調達品目")+1,IF(DR4="類似品目",-DQ3,IF(DR4="震災により類似品に変更",DP3*-100,"")))</f>
        <v>39</v>
      </c>
      <c r="DS3" s="47">
        <f>IF(DS4="特定調達品目",COUNTIF($C4:DR4,"特定調達品目")+1,IF(DS4="類似品目",-DR3,IF(DS4="震災により類似品に変更",DQ3*-100,"")))</f>
        <v>40</v>
      </c>
      <c r="DT3" s="47">
        <f>IF(DT4="特定調達品目",COUNTIF($C4:DS4,"特定調達品目")+1,IF(DT4="類似品目",-DS3,IF(DT4="震災により類似品に変更",DR3*-100,"")))</f>
        <v>41</v>
      </c>
      <c r="DU3" s="47">
        <f>IF(DU4="特定調達品目",COUNTIF($C4:DT4,"特定調達品目")+1,IF(DU4="類似品目",-DT3,IF(DU4="震災により類似品に変更",DS3*-100,"")))</f>
        <v>42</v>
      </c>
      <c r="DV3" s="47">
        <f>IF(DV4="特定調達品目",COUNTIF($C4:DU4,"特定調達品目")+1,IF(DV4="類似品目",-DU3,IF(DV4="震災により類似品に変更",DT3*-100,"")))</f>
        <v>43</v>
      </c>
      <c r="DW3" s="47">
        <f>IF(DW4="特定調達品目",COUNTIF($C4:DV4,"特定調達品目")+1,IF(DW4="類似品目",-DV3,IF(DW4="震災により類似品に変更",DU3*-100,"")))</f>
        <v>-43</v>
      </c>
      <c r="DX3" s="47">
        <f>IF(DX4="特定調達品目",COUNTIF($C4:DW4,"特定調達品目")+1,IF(DX4="類似品目",-DW3,IF(DX4="震災により類似品に変更",DV3*-100,"")))</f>
        <v>-4300</v>
      </c>
      <c r="DY3" s="47">
        <f>IF(DY4="特定調達品目",COUNTIF($C4:DX4,"特定調達品目")+1,IF(DY4="類似品目",-DX3,IF(DY4="震災により類似品に変更",DW3*-100,"")))</f>
      </c>
      <c r="DZ3" s="47">
        <f>IF(DZ4="特定調達品目",COUNTIF($C4:DY4,"特定調達品目")+1,IF(DZ4="類似品目",-DY3,IF(DZ4="震災により類似品に変更",DX3*-100,"")))</f>
      </c>
      <c r="EA3" s="47">
        <f>IF(EA4="特定調達品目",COUNTIF($C4:DZ4,"特定調達品目")+1,IF(EA4="類似品目",-DZ3,IF(EA4="震災により類似品に変更",DY3*-100,"")))</f>
        <v>44</v>
      </c>
      <c r="EB3" s="47">
        <f>IF(EB4="特定調達品目",COUNTIF($C4:EA4,"特定調達品目")+1,IF(EB4="類似品目",-EA3,IF(EB4="震災により類似品に変更",DZ3*-100,"")))</f>
        <v>-44</v>
      </c>
      <c r="EC3" s="47">
        <f>IF(EC4="特定調達品目",COUNTIF($C4:EB4,"特定調達品目")+1,IF(EC4="類似品目",-EB3,IF(EC4="震災により類似品に変更",EA3*-100,"")))</f>
        <v>-4400</v>
      </c>
      <c r="ED3" s="47">
        <f>IF(ED4="特定調達品目",COUNTIF($C4:EC4,"特定調達品目")+1,IF(ED4="類似品目",-EC3,IF(ED4="震災により類似品に変更",EB3*-100,"")))</f>
      </c>
      <c r="EE3" s="47">
        <f>IF(EE4="特定調達品目",COUNTIF($C4:ED4,"特定調達品目")+1,IF(EE4="類似品目",-ED3,IF(EE4="震災により類似品に変更",EC3*-100,"")))</f>
      </c>
      <c r="EF3" s="47">
        <f>IF(EF4="特定調達品目",COUNTIF($C4:EE4,"特定調達品目")+1,IF(EF4="類似品目",-EE3,IF(EF4="震災により類似品に変更",ED3*-100,"")))</f>
        <v>45</v>
      </c>
      <c r="EG3" s="47">
        <f>IF(EG4="特定調達品目",COUNTIF($C4:EF4,"特定調達品目")+1,IF(EG4="類似品目",-EF3,IF(EG4="震災により類似品に変更",EE3*-100,"")))</f>
        <v>-45</v>
      </c>
      <c r="EH3" s="47">
        <f>IF(EH4="特定調達品目",COUNTIF($C4:EG4,"特定調達品目")+1,IF(EH4="類似品目",-EG3,IF(EH4="震災により類似品に変更",EF3*-100,"")))</f>
        <v>-4500</v>
      </c>
      <c r="EI3" s="47">
        <f>IF(EI4="特定調達品目",COUNTIF($C4:EH4,"特定調達品目")+1,IF(EI4="類似品目",-EH3,IF(EI4="震災により類似品に変更",EG3*-100,"")))</f>
      </c>
      <c r="EJ3" s="47">
        <f>IF(EJ4="特定調達品目",COUNTIF($C4:EI4,"特定調達品目")+1,IF(EJ4="類似品目",-EI3,IF(EJ4="震災により類似品に変更",EH3*-100,"")))</f>
      </c>
      <c r="EK3" s="47">
        <f>IF(EK4="特定調達品目",COUNTIF($C4:EJ4,"特定調達品目")+1,IF(EK4="類似品目",-EJ3,IF(EK4="震災により類似品に変更",EI3*-100,"")))</f>
        <v>46</v>
      </c>
      <c r="EL3" s="47">
        <f>IF(EL4="特定調達品目",COUNTIF($C4:EK4,"特定調達品目")+1,IF(EL4="類似品目",-EK3,IF(EL4="震災により類似品に変更",EJ3*-100,"")))</f>
        <v>-46</v>
      </c>
      <c r="EM3" s="47">
        <f>IF(EM4="特定調達品目",COUNTIF($C4:EL4,"特定調達品目")+1,IF(EM4="類似品目",-EL3,IF(EM4="震災により類似品に変更",EK3*-100,"")))</f>
        <v>-4600</v>
      </c>
      <c r="EN3" s="47">
        <f>IF(EN4="特定調達品目",COUNTIF($C4:EM4,"特定調達品目")+1,IF(EN4="類似品目",-EM3,IF(EN4="震災により類似品に変更",EL3*-100,"")))</f>
      </c>
      <c r="EO3" s="47">
        <f>IF(EO4="特定調達品目",COUNTIF($C4:EN4,"特定調達品目")+1,IF(EO4="類似品目",-EN3,IF(EO4="震災により類似品に変更",EM3*-100,"")))</f>
      </c>
      <c r="EP3" s="47">
        <f>IF(EP4="特定調達品目",COUNTIF($C4:EO4,"特定調達品目")+1,IF(EP4="類似品目",-EO3,IF(EP4="震災により類似品に変更",EN3*-100,"")))</f>
        <v>47</v>
      </c>
      <c r="EQ3" s="47">
        <f>IF(EQ4="特定調達品目",COUNTIF($C4:EP4,"特定調達品目")+1,IF(EQ4="類似品目",-EP3,IF(EQ4="震災により類似品に変更",EO3*-100,"")))</f>
        <v>-47</v>
      </c>
      <c r="ER3" s="47">
        <f>IF(ER4="特定調達品目",COUNTIF($C4:EQ4,"特定調達品目")+1,IF(ER4="類似品目",-EQ3,IF(ER4="震災により類似品に変更",EP3*-100,"")))</f>
        <v>-4700</v>
      </c>
      <c r="ES3" s="47">
        <f>IF(ES4="特定調達品目",COUNTIF($C4:ER4,"特定調達品目")+1,IF(ES4="類似品目",-ER3,IF(ES4="震災により類似品に変更",EQ3*-100,"")))</f>
      </c>
      <c r="ET3" s="47">
        <f>IF(ET4="特定調達品目",COUNTIF($C4:ES4,"特定調達品目")+1,IF(ET4="類似品目",-ES3,IF(ET4="震災により類似品に変更",ER3*-100,"")))</f>
      </c>
      <c r="EU3" s="47">
        <f>IF(EU4="特定調達品目",COUNTIF($C4:ET4,"特定調達品目")+1,IF(EU4="類似品目",-ET3,IF(EU4="震災により類似品に変更",ES3*-100,"")))</f>
        <v>48</v>
      </c>
      <c r="EV3" s="47">
        <f>IF(EV4="特定調達品目",COUNTIF($C4:EU4,"特定調達品目")+1,IF(EV4="類似品目",-EU3,IF(EV4="震災により類似品に変更",EO3*-100,"")))</f>
        <v>-48</v>
      </c>
      <c r="EW3" s="47">
        <f>IF(EW4="特定調達品目",COUNTIF($C4:EV4,"特定調達品目")+1,IF(EW4="類似品目",-EV3,IF(EW4="震災により類似品に変更",EU3*-100,"")))</f>
        <v>-4800</v>
      </c>
      <c r="EX3" s="47">
        <f>IF(EX4="特定調達品目",COUNTIF($C4:EW4,"特定調達品目")+1,IF(EX4="類似品目",-EW3,IF(EX4="震災により類似品に変更",EV3*-100,"")))</f>
      </c>
      <c r="EY3" s="47">
        <f>IF(EY4="特定調達品目",COUNTIF($C4:EX4,"特定調達品目")+1,IF(EY4="類似品目",-EX3,IF(EY4="震災により類似品に変更",EW3*-100,"")))</f>
      </c>
      <c r="EZ3" s="47">
        <f>IF(EZ4="特定調達品目",COUNTIF($C4:EY4,"特定調達品目")+1,IF(EZ4="類似品目",-EY3,IF(EZ4="震災により類似品に変更",EX3*-100,"")))</f>
        <v>49</v>
      </c>
      <c r="FA3" s="47">
        <f>IF(FA4="特定調達品目",COUNTIF($C4:EZ4,"特定調達品目")+1,IF(FA4="類似品目",-EZ3,IF(FA4="震災により類似品に変更",EY3*-100,"")))</f>
        <v>50</v>
      </c>
      <c r="FB3" s="47">
        <f>IF(FB4="特定調達品目",COUNTIF($C4:FA4,"特定調達品目")+1,IF(FB4="類似品目",-FA3,IF(FB4="震災により類似品に変更",EZ3*-100,"")))</f>
        <v>-50</v>
      </c>
      <c r="FC3" s="47">
        <f>IF(FC4="特定調達品目",COUNTIF($C4:FB4,"特定調達品目")+1,IF(FC4="類似品目",-FB3,IF(FC4="震災により類似品に変更",FA3*-100,"")))</f>
        <v>-5000</v>
      </c>
      <c r="FD3" s="47">
        <f>IF(FD4="特定調達品目",COUNTIF($C4:FC4,"特定調達品目")+1,IF(FD4="類似品目",-FC3,IF(FD4="震災により類似品に変更",FB3*-100,"")))</f>
      </c>
      <c r="FE3" s="47">
        <f>IF(FE4="特定調達品目",COUNTIF($C4:FD4,"特定調達品目")+1,IF(FE4="類似品目",-FD3,IF(FE4="震災により類似品に変更",FC3*-100,"")))</f>
      </c>
      <c r="FF3" s="47">
        <f>IF(FF4="特定調達品目",COUNTIF($C4:FE4,"特定調達品目")+1,IF(FF4="類似品目",-FE3,IF(FF4="震災により類似品に変更",FD3*-100,"")))</f>
        <v>51</v>
      </c>
      <c r="FG3" s="47">
        <f>IF(FG4="特定調達品目",COUNTIF($C4:FF4,"特定調達品目")+1,IF(FG4="類似品目",-FF3,IF(FG4="震災により類似品に変更",FE3*-100,"")))</f>
        <v>-51</v>
      </c>
      <c r="FH3" s="47">
        <f>IF(FH4="特定調達品目",COUNTIF($C4:FG4,"特定調達品目")+1,IF(FH4="類似品目",-FG3,IF(FH4="震災により類似品に変更",FF3*-100,"")))</f>
        <v>-5100</v>
      </c>
      <c r="FI3" s="47">
        <f>IF(FI4="特定調達品目",COUNTIF($C4:FH4,"特定調達品目")+1,IF(FI4="類似品目",-FH3,IF(FI4="震災により類似品に変更",FG3*-100,"")))</f>
      </c>
      <c r="FJ3" s="47">
        <f>IF(FJ4="特定調達品目",COUNTIF($C4:FI4,"特定調達品目")+1,IF(FJ4="類似品目",-FI3,IF(FJ4="震災により類似品に変更",FH3*-100,"")))</f>
      </c>
      <c r="FK3" s="47">
        <f>IF(FK4="特定調達品目",COUNTIF($C4:FJ4,"特定調達品目")+1,IF(FK4="類似品目",-FJ3,IF(FK4="震災により類似品に変更",FI3*-100,"")))</f>
        <v>52</v>
      </c>
      <c r="FL3" s="47">
        <f>IF(FL4="特定調達品目",COUNTIF($C4:FK4,"特定調達品目")+1,IF(FL4="類似品目",-FK3,IF(FL4="震災により類似品に変更",FJ3*-100,"")))</f>
        <v>-52</v>
      </c>
      <c r="FM3" s="47">
        <f>IF(FM4="特定調達品目",COUNTIF($C4:FL4,"特定調達品目")+1,IF(FM4="類似品目",-FL3,IF(FM4="震災により類似品に変更",FK3*-100,"")))</f>
        <v>-5200</v>
      </c>
      <c r="FN3" s="47">
        <f>IF(FN4="特定調達品目",COUNTIF($C4:FM4,"特定調達品目")+1,IF(FN4="類似品目",-FM3,IF(FN4="震災により類似品に変更",FL3*-100,"")))</f>
      </c>
      <c r="FO3" s="47">
        <f>IF(FO4="特定調達品目",COUNTIF($C4:FN4,"特定調達品目")+1,IF(FO4="類似品目",-FN3,IF(FO4="震災により類似品に変更",FM3*-100,"")))</f>
      </c>
      <c r="FP3" s="47">
        <f>IF(FP4="特定調達品目",COUNTIF($C4:FO4,"特定調達品目")+1,IF(FP4="類似品目",-FO3,IF(FP4="震災により類似品に変更",FN3*-100,"")))</f>
        <v>53</v>
      </c>
      <c r="FQ3" s="47">
        <f>IF(FQ4="特定調達品目",COUNTIF($C4:FP4,"特定調達品目")+1,IF(FQ4="類似品目",-FP3,IF(FQ4="震災により類似品に変更",FO3*-100,"")))</f>
        <v>-53</v>
      </c>
      <c r="FR3" s="47">
        <f>IF(FR4="特定調達品目",COUNTIF($C4:FQ4,"特定調達品目")+1,IF(FR4="類似品目",-FQ3,IF(FR4="震災により類似品に変更",FP3*-100,"")))</f>
        <v>-5300</v>
      </c>
      <c r="FS3" s="47">
        <f>IF(FS4="特定調達品目",COUNTIF($C4:FR4,"特定調達品目")+1,IF(FS4="類似品目",-FR3,IF(FS4="震災により類似品に変更",FQ3*-100,"")))</f>
      </c>
      <c r="FT3" s="47">
        <f>IF(FT4="特定調達品目",COUNTIF($C4:FS4,"特定調達品目")+1,IF(FT4="類似品目",-FS3,IF(FT4="震災により類似品に変更",FR3*-100,"")))</f>
      </c>
      <c r="FU3" s="47">
        <f>IF(FU4="特定調達品目",COUNTIF($C4:FT4,"特定調達品目")+1,IF(FU4="類似品目",-FT3,IF(FU4="震災により類似品に変更",FS3*-100,"")))</f>
        <v>54</v>
      </c>
      <c r="FV3" s="47">
        <f>IF(FV4="特定調達品目",COUNTIF($C4:FU4,"特定調達品目")+1,IF(FV4="類似品目",-FU3,IF(FV4="震災により類似品に変更",FT3*-100,"")))</f>
        <v>-54</v>
      </c>
      <c r="FW3" s="47">
        <f>IF(FW4="特定調達品目",COUNTIF($C4:FV4,"特定調達品目")+1,IF(FW4="類似品目",-FV3,IF(FW4="震災により類似品に変更",FU3*-100,"")))</f>
        <v>-5400</v>
      </c>
      <c r="FX3" s="47">
        <f>IF(FX4="特定調達品目",COUNTIF($C4:FW4,"特定調達品目")+1,IF(FX4="類似品目",-FW3,IF(FX4="震災により類似品に変更",FV3*-100,"")))</f>
      </c>
      <c r="FY3" s="47">
        <f>IF(FY4="特定調達品目",COUNTIF($C4:FX4,"特定調達品目")+1,IF(FY4="類似品目",-FX3,IF(FY4="震災により類似品に変更",FW3*-100,"")))</f>
      </c>
      <c r="FZ3" s="47">
        <f>IF(FZ4="特定調達品目",COUNTIF($C4:FY4,"特定調達品目")+1,IF(FZ4="類似品目",-FY3,IF(FZ4="震災により類似品に変更",FX3*-100,"")))</f>
        <v>55</v>
      </c>
      <c r="GA3" s="47">
        <f>IF(GA4="特定調達品目",COUNTIF($C4:FZ4,"特定調達品目")+1,IF(GA4="類似品目",-FZ3,IF(GA4="震災により類似品に変更",FY3*-100,"")))</f>
        <v>-55</v>
      </c>
      <c r="GB3" s="47">
        <f>IF(GB4="特定調達品目",COUNTIF($C4:GA4,"特定調達品目")+1,IF(GB4="類似品目",-GA3,IF(GB4="震災により類似品に変更",FZ3*-100,"")))</f>
        <v>-5500</v>
      </c>
      <c r="GC3" s="47">
        <f>IF(GC4="特定調達品目",COUNTIF($C4:GB4,"特定調達品目")+1,IF(GC4="類似品目",-GB3,IF(GC4="震災により類似品に変更",GA3*-100,"")))</f>
      </c>
      <c r="GD3" s="47">
        <f>IF(GD4="特定調達品目",COUNTIF($C4:GC4,"特定調達品目")+1,IF(GD4="類似品目",-GC3,IF(GD4="震災により類似品に変更",GB3*-100,"")))</f>
      </c>
      <c r="GE3" s="47">
        <f>IF(GE4="特定調達品目",COUNTIF($C4:GD4,"特定調達品目")+1,IF(GE4="類似品目",-GD3,IF(GE4="震災により類似品に変更",GC3*-100,"")))</f>
        <v>56</v>
      </c>
      <c r="GF3" s="47">
        <f>IF(GF4="特定調達品目",COUNTIF($C4:GE4,"特定調達品目")+1,IF(GF4="類似品目",-GE3,IF(GF4="震災により類似品に変更",GD3*-100,"")))</f>
        <v>-56</v>
      </c>
      <c r="GG3" s="47">
        <f>IF(GG4="特定調達品目",COUNTIF($C4:GF4,"特定調達品目")+1,IF(GG4="類似品目",-GF3,IF(GG4="震災により類似品に変更",GE3*-100,"")))</f>
        <v>-5600</v>
      </c>
      <c r="GH3" s="47">
        <f>IF(GH4="特定調達品目",COUNTIF($C4:GG4,"特定調達品目")+1,IF(GH4="類似品目",-GG3,IF(GH4="震災により類似品に変更",GF3*-100,"")))</f>
      </c>
      <c r="GI3" s="47">
        <f>IF(GI4="特定調達品目",COUNTIF($C4:GH4,"特定調達品目")+1,IF(GI4="類似品目",-GH3,IF(GI4="震災により類似品に変更",GG3*-100,"")))</f>
      </c>
      <c r="GJ3" s="47">
        <f>IF(GJ4="特定調達品目",COUNTIF($C4:GI4,"特定調達品目")+1,IF(GJ4="類似品目",-GI3,IF(GJ4="震災により類似品に変更",GH3*-100,"")))</f>
        <v>57</v>
      </c>
      <c r="GK3" s="47">
        <f>IF(GK4="特定調達品目",COUNTIF($C4:GJ4,"特定調達品目")+1,IF(GK4="類似品目",-GJ3,IF(GK4="震災により類似品に変更",GI3*-100,"")))</f>
        <v>-57</v>
      </c>
      <c r="GL3" s="47">
        <f>IF(GL4="特定調達品目",COUNTIF($C4:GK4,"特定調達品目")+1,IF(GL4="類似品目",-GK3,IF(GL4="震災により類似品に変更",GJ3*-100,"")))</f>
        <v>-5700</v>
      </c>
      <c r="GM3" s="47">
        <f>IF(GM4="特定調達品目",COUNTIF($C4:GL4,"特定調達品目")+1,IF(GM4="類似品目",-GL3,IF(GM4="震災により類似品に変更",GK3*-100,"")))</f>
      </c>
      <c r="GN3" s="47">
        <f>IF(GN4="特定調達品目",COUNTIF($C4:GM4,"特定調達品目")+1,IF(GN4="類似品目",-GM3,IF(GN4="震災により類似品に変更",GL3*-100,"")))</f>
      </c>
      <c r="GO3" s="47">
        <f>IF(GO4="特定調達品目",COUNTIF($C4:GN4,"特定調達品目")+1,IF(GO4="類似品目",-GN3,IF(GO4="震災により類似品に変更",GM3*-100,"")))</f>
        <v>58</v>
      </c>
      <c r="GP3" s="47">
        <f>IF(GP4="特定調達品目",COUNTIF($C4:GO4,"特定調達品目")+1,IF(GP4="類似品目",-GO3,IF(GP4="震災により類似品に変更",GN3*-100,"")))</f>
        <v>-58</v>
      </c>
      <c r="GQ3" s="47">
        <f>IF(GQ4="特定調達品目",COUNTIF($C4:GP4,"特定調達品目")+1,IF(GQ4="類似品目",-GP3,IF(GQ4="震災により類似品に変更",GO3*-100,"")))</f>
        <v>-5800</v>
      </c>
      <c r="GR3" s="47">
        <f>IF(GR4="特定調達品目",COUNTIF($C4:GQ4,"特定調達品目")+1,IF(GR4="類似品目",-GQ3,IF(GR4="震災により類似品に変更",GP3*-100,"")))</f>
      </c>
      <c r="GS3" s="47">
        <f>IF(GS4="特定調達品目",COUNTIF($C4:GR4,"特定調達品目")+1,IF(GS4="類似品目",-GR3,IF(GS4="震災により類似品に変更",GQ3*-100,"")))</f>
      </c>
      <c r="GT3" s="47">
        <f>IF(GT4="特定調達品目",COUNTIF($C4:GS4,"特定調達品目")+1,IF(GT4="類似品目",-GS3,IF(GT4="震災により類似品に変更",GR3*-100,"")))</f>
        <v>59</v>
      </c>
      <c r="GU3" s="47">
        <f>IF(GU4="特定調達品目",COUNTIF($C4:GT4,"特定調達品目")+1,IF(GU4="類似品目",-GT3,IF(GU4="震災により類似品に変更",GS3*-100,"")))</f>
        <v>-59</v>
      </c>
      <c r="GV3" s="47">
        <f>IF(GV4="特定調達品目",COUNTIF($C4:GU4,"特定調達品目")+1,IF(GV4="類似品目",-GU3,IF(GV4="震災により類似品に変更",GT3*-100,"")))</f>
        <v>-5900</v>
      </c>
      <c r="GW3" s="47">
        <f>IF(GW4="特定調達品目",COUNTIF($C4:GV4,"特定調達品目")+1,IF(GW4="類似品目",-GV3,IF(GW4="震災により類似品に変更",GU3*-100,"")))</f>
      </c>
      <c r="GX3" s="47">
        <f>IF(GX4="特定調達品目",COUNTIF($C4:GW4,"特定調達品目")+1,IF(GX4="類似品目",-GW3,IF(GX4="震災により類似品に変更",GV3*-100,"")))</f>
      </c>
      <c r="GY3" s="47">
        <f>IF(GY4="特定調達品目",COUNTIF($C4:GX4,"特定調達品目")+1,IF(GY4="類似品目",-GX3,IF(GY4="震災により類似品に変更",GW3*-100,"")))</f>
        <v>60</v>
      </c>
      <c r="GZ3" s="47">
        <f>IF(GZ4="特定調達品目",COUNTIF($C4:GY4,"特定調達品目")+1,IF(GZ4="類似品目",-GY3,IF(GZ4="震災により類似品に変更",GX3*-100,"")))</f>
        <v>-60</v>
      </c>
      <c r="HA3" s="47">
        <f>IF(HA4="特定調達品目",COUNTIF($C4:GZ4,"特定調達品目")+1,IF(HA4="類似品目",-GZ3,IF(HA4="震災により類似品に変更",GY3*-100,"")))</f>
        <v>-6000</v>
      </c>
      <c r="HB3" s="47">
        <f>IF(HB4="特定調達品目",COUNTIF($C4:HA4,"特定調達品目")+1,IF(HB4="類似品目",-HA3,IF(HB4="震災により類似品に変更",GZ3*-100,"")))</f>
      </c>
      <c r="HC3" s="47">
        <f>IF(HC4="特定調達品目",COUNTIF($C4:HB4,"特定調達品目")+1,IF(HC4="類似品目",-HB3,IF(HC4="震災により類似品に変更",HA3*-100,"")))</f>
      </c>
      <c r="HD3" s="47">
        <f>IF(HD4="特定調達品目",COUNTIF($C4:HC4,"特定調達品目")+1,IF(HD4="類似品目",-HC3,IF(HD4="震災により類似品に変更",HB3*-100,"")))</f>
        <v>61</v>
      </c>
      <c r="HE3" s="47">
        <f>IF(HE4="特定調達品目",COUNTIF($C4:HD4,"特定調達品目")+1,IF(HE4="類似品目",-HD3,IF(HE4="震災により類似品に変更",HC3*-100,"")))</f>
        <v>-61</v>
      </c>
      <c r="HF3" s="47">
        <f>IF(HF4="特定調達品目",COUNTIF($C4:HE4,"特定調達品目")+1,IF(HF4="類似品目",-HE3,IF(HF4="震災により類似品に変更",HD3*-100,"")))</f>
        <v>-6100</v>
      </c>
      <c r="HG3" s="47">
        <f>IF(HG4="特定調達品目",COUNTIF($C4:HF4,"特定調達品目")+1,IF(HG4="類似品目",-HF3,IF(HG4="震災により類似品に変更",HE3*-100,"")))</f>
      </c>
      <c r="HH3" s="47">
        <f>IF(HH4="特定調達品目",COUNTIF($C4:HG4,"特定調達品目")+1,IF(HH4="類似品目",-HG3,IF(HH4="震災により類似品に変更",HF3*-100,"")))</f>
      </c>
      <c r="HI3" s="47">
        <f>IF(HI4="特定調達品目",COUNTIF($C4:HH4,"特定調達品目")+1,IF(HI4="類似品目",-HH3,IF(HI4="震災により類似品に変更",HG3*-100,"")))</f>
        <v>62</v>
      </c>
      <c r="HJ3" s="47">
        <f>IF(HJ4="特定調達品目",COUNTIF($C4:HI4,"特定調達品目")+1,IF(HJ4="類似品目",-HI3,IF(HJ4="震災により類似品に変更",HH3*-100,"")))</f>
        <v>63</v>
      </c>
    </row>
    <row r="4" spans="2:218" ht="18">
      <c r="B4" s="22" t="s">
        <v>114</v>
      </c>
      <c r="C4" s="23">
        <f>'様式B（入力シート）'!E1</f>
        <v>0</v>
      </c>
      <c r="D4" s="28" t="s">
        <v>176</v>
      </c>
      <c r="E4" s="28" t="s">
        <v>176</v>
      </c>
      <c r="F4" s="28" t="s">
        <v>0</v>
      </c>
      <c r="G4" s="54" t="s">
        <v>290</v>
      </c>
      <c r="H4" s="28" t="s">
        <v>139</v>
      </c>
      <c r="I4" s="28" t="s">
        <v>140</v>
      </c>
      <c r="J4" s="28" t="s">
        <v>176</v>
      </c>
      <c r="K4" s="28" t="s">
        <v>176</v>
      </c>
      <c r="L4" s="28" t="s">
        <v>0</v>
      </c>
      <c r="M4" s="54" t="s">
        <v>290</v>
      </c>
      <c r="N4" s="28" t="s">
        <v>139</v>
      </c>
      <c r="O4" s="28" t="s">
        <v>140</v>
      </c>
      <c r="P4" s="28" t="s">
        <v>176</v>
      </c>
      <c r="Q4" s="28" t="s">
        <v>0</v>
      </c>
      <c r="R4" s="54" t="s">
        <v>290</v>
      </c>
      <c r="S4" s="28" t="s">
        <v>139</v>
      </c>
      <c r="T4" s="28" t="s">
        <v>140</v>
      </c>
      <c r="U4" s="28" t="s">
        <v>176</v>
      </c>
      <c r="V4" s="28" t="s">
        <v>176</v>
      </c>
      <c r="W4" s="28" t="s">
        <v>176</v>
      </c>
      <c r="X4" s="28" t="s">
        <v>176</v>
      </c>
      <c r="Y4" s="28" t="s">
        <v>0</v>
      </c>
      <c r="Z4" s="54" t="s">
        <v>290</v>
      </c>
      <c r="AA4" s="28" t="s">
        <v>139</v>
      </c>
      <c r="AB4" s="28" t="s">
        <v>140</v>
      </c>
      <c r="AC4" s="28" t="s">
        <v>176</v>
      </c>
      <c r="AD4" s="28" t="s">
        <v>176</v>
      </c>
      <c r="AE4" s="28" t="s">
        <v>176</v>
      </c>
      <c r="AF4" s="28" t="s">
        <v>0</v>
      </c>
      <c r="AG4" s="54" t="s">
        <v>290</v>
      </c>
      <c r="AH4" s="28" t="s">
        <v>139</v>
      </c>
      <c r="AI4" s="28" t="s">
        <v>140</v>
      </c>
      <c r="AJ4" s="28" t="s">
        <v>176</v>
      </c>
      <c r="AK4" s="28" t="s">
        <v>176</v>
      </c>
      <c r="AL4" s="28" t="s">
        <v>0</v>
      </c>
      <c r="AM4" s="54" t="s">
        <v>290</v>
      </c>
      <c r="AN4" s="28" t="s">
        <v>139</v>
      </c>
      <c r="AO4" s="28" t="s">
        <v>140</v>
      </c>
      <c r="AP4" s="28" t="s">
        <v>176</v>
      </c>
      <c r="AQ4" s="28" t="s">
        <v>176</v>
      </c>
      <c r="AR4" s="28" t="s">
        <v>176</v>
      </c>
      <c r="AS4" s="28" t="s">
        <v>0</v>
      </c>
      <c r="AT4" s="54" t="s">
        <v>290</v>
      </c>
      <c r="AU4" s="28" t="s">
        <v>139</v>
      </c>
      <c r="AV4" s="28" t="s">
        <v>140</v>
      </c>
      <c r="AW4" s="28" t="s">
        <v>176</v>
      </c>
      <c r="AX4" s="28" t="s">
        <v>176</v>
      </c>
      <c r="AY4" s="28" t="s">
        <v>0</v>
      </c>
      <c r="AZ4" s="54" t="s">
        <v>290</v>
      </c>
      <c r="BA4" s="28" t="s">
        <v>139</v>
      </c>
      <c r="BB4" s="28" t="s">
        <v>140</v>
      </c>
      <c r="BC4" s="28" t="s">
        <v>176</v>
      </c>
      <c r="BD4" s="28" t="s">
        <v>176</v>
      </c>
      <c r="BE4" s="28" t="s">
        <v>176</v>
      </c>
      <c r="BF4" s="28" t="s">
        <v>176</v>
      </c>
      <c r="BG4" s="28" t="s">
        <v>0</v>
      </c>
      <c r="BH4" s="54" t="s">
        <v>290</v>
      </c>
      <c r="BI4" s="28" t="s">
        <v>139</v>
      </c>
      <c r="BJ4" s="28" t="s">
        <v>140</v>
      </c>
      <c r="BK4" s="28" t="s">
        <v>176</v>
      </c>
      <c r="BL4" s="28" t="s">
        <v>0</v>
      </c>
      <c r="BM4" s="54" t="s">
        <v>290</v>
      </c>
      <c r="BN4" s="28" t="s">
        <v>139</v>
      </c>
      <c r="BO4" s="28" t="s">
        <v>140</v>
      </c>
      <c r="BP4" s="28" t="s">
        <v>176</v>
      </c>
      <c r="BQ4" s="28" t="s">
        <v>0</v>
      </c>
      <c r="BR4" s="54" t="s">
        <v>290</v>
      </c>
      <c r="BS4" s="28" t="s">
        <v>139</v>
      </c>
      <c r="BT4" s="28" t="s">
        <v>140</v>
      </c>
      <c r="BU4" s="28" t="s">
        <v>176</v>
      </c>
      <c r="BV4" s="28" t="s">
        <v>0</v>
      </c>
      <c r="BW4" s="54" t="s">
        <v>290</v>
      </c>
      <c r="BX4" s="28" t="s">
        <v>139</v>
      </c>
      <c r="BY4" s="28" t="s">
        <v>140</v>
      </c>
      <c r="BZ4" s="28" t="s">
        <v>176</v>
      </c>
      <c r="CA4" s="28" t="s">
        <v>0</v>
      </c>
      <c r="CB4" s="54" t="s">
        <v>290</v>
      </c>
      <c r="CC4" s="28" t="s">
        <v>139</v>
      </c>
      <c r="CD4" s="28" t="s">
        <v>140</v>
      </c>
      <c r="CE4" s="28" t="s">
        <v>176</v>
      </c>
      <c r="CF4" s="28" t="s">
        <v>0</v>
      </c>
      <c r="CG4" s="54" t="s">
        <v>290</v>
      </c>
      <c r="CH4" s="28" t="s">
        <v>139</v>
      </c>
      <c r="CI4" s="28" t="s">
        <v>140</v>
      </c>
      <c r="CJ4" s="28" t="s">
        <v>176</v>
      </c>
      <c r="CK4" s="28" t="s">
        <v>0</v>
      </c>
      <c r="CL4" s="54" t="s">
        <v>290</v>
      </c>
      <c r="CM4" s="28" t="s">
        <v>139</v>
      </c>
      <c r="CN4" s="28" t="s">
        <v>140</v>
      </c>
      <c r="CO4" s="28" t="s">
        <v>176</v>
      </c>
      <c r="CP4" s="28" t="s">
        <v>0</v>
      </c>
      <c r="CQ4" s="54" t="s">
        <v>290</v>
      </c>
      <c r="CR4" s="28" t="s">
        <v>139</v>
      </c>
      <c r="CS4" s="28" t="s">
        <v>140</v>
      </c>
      <c r="CT4" s="28" t="s">
        <v>176</v>
      </c>
      <c r="CU4" s="28" t="s">
        <v>176</v>
      </c>
      <c r="CV4" s="28" t="s">
        <v>0</v>
      </c>
      <c r="CW4" s="54" t="s">
        <v>290</v>
      </c>
      <c r="CX4" s="28" t="s">
        <v>139</v>
      </c>
      <c r="CY4" s="28" t="s">
        <v>140</v>
      </c>
      <c r="CZ4" s="28" t="s">
        <v>176</v>
      </c>
      <c r="DA4" s="28" t="s">
        <v>0</v>
      </c>
      <c r="DB4" s="54" t="s">
        <v>290</v>
      </c>
      <c r="DC4" s="28" t="s">
        <v>139</v>
      </c>
      <c r="DD4" s="28" t="s">
        <v>140</v>
      </c>
      <c r="DE4" s="28" t="s">
        <v>176</v>
      </c>
      <c r="DF4" s="28" t="s">
        <v>0</v>
      </c>
      <c r="DG4" s="54" t="s">
        <v>290</v>
      </c>
      <c r="DH4" s="28" t="s">
        <v>139</v>
      </c>
      <c r="DI4" s="28" t="s">
        <v>140</v>
      </c>
      <c r="DJ4" s="28" t="s">
        <v>176</v>
      </c>
      <c r="DK4" s="28" t="s">
        <v>0</v>
      </c>
      <c r="DL4" s="54" t="s">
        <v>290</v>
      </c>
      <c r="DM4" s="28" t="s">
        <v>139</v>
      </c>
      <c r="DN4" s="28" t="s">
        <v>140</v>
      </c>
      <c r="DO4" s="28" t="s">
        <v>176</v>
      </c>
      <c r="DP4" s="28" t="s">
        <v>176</v>
      </c>
      <c r="DQ4" s="28" t="s">
        <v>176</v>
      </c>
      <c r="DR4" s="28" t="s">
        <v>176</v>
      </c>
      <c r="DS4" s="28" t="s">
        <v>176</v>
      </c>
      <c r="DT4" s="28" t="s">
        <v>176</v>
      </c>
      <c r="DU4" s="28" t="s">
        <v>176</v>
      </c>
      <c r="DV4" s="28" t="s">
        <v>176</v>
      </c>
      <c r="DW4" s="28" t="s">
        <v>0</v>
      </c>
      <c r="DX4" s="54" t="s">
        <v>290</v>
      </c>
      <c r="DY4" s="28" t="s">
        <v>139</v>
      </c>
      <c r="DZ4" s="28" t="s">
        <v>140</v>
      </c>
      <c r="EA4" s="28" t="s">
        <v>176</v>
      </c>
      <c r="EB4" s="28" t="s">
        <v>0</v>
      </c>
      <c r="EC4" s="54" t="s">
        <v>290</v>
      </c>
      <c r="ED4" s="28" t="s">
        <v>139</v>
      </c>
      <c r="EE4" s="28" t="s">
        <v>140</v>
      </c>
      <c r="EF4" s="28" t="s">
        <v>176</v>
      </c>
      <c r="EG4" s="28" t="s">
        <v>0</v>
      </c>
      <c r="EH4" s="54" t="s">
        <v>290</v>
      </c>
      <c r="EI4" s="28" t="s">
        <v>139</v>
      </c>
      <c r="EJ4" s="28" t="s">
        <v>140</v>
      </c>
      <c r="EK4" s="28" t="s">
        <v>176</v>
      </c>
      <c r="EL4" s="28" t="s">
        <v>0</v>
      </c>
      <c r="EM4" s="54" t="s">
        <v>290</v>
      </c>
      <c r="EN4" s="28" t="s">
        <v>139</v>
      </c>
      <c r="EO4" s="28" t="s">
        <v>140</v>
      </c>
      <c r="EP4" s="76" t="s">
        <v>176</v>
      </c>
      <c r="EQ4" s="76" t="s">
        <v>0</v>
      </c>
      <c r="ER4" s="77" t="s">
        <v>306</v>
      </c>
      <c r="ES4" s="76" t="s">
        <v>221</v>
      </c>
      <c r="ET4" s="76" t="s">
        <v>307</v>
      </c>
      <c r="EU4" s="28" t="s">
        <v>176</v>
      </c>
      <c r="EV4" s="28" t="s">
        <v>0</v>
      </c>
      <c r="EW4" s="54" t="s">
        <v>290</v>
      </c>
      <c r="EX4" s="28" t="s">
        <v>139</v>
      </c>
      <c r="EY4" s="28" t="s">
        <v>140</v>
      </c>
      <c r="EZ4" s="28" t="s">
        <v>176</v>
      </c>
      <c r="FA4" s="28" t="s">
        <v>176</v>
      </c>
      <c r="FB4" s="28" t="s">
        <v>0</v>
      </c>
      <c r="FC4" s="54" t="s">
        <v>290</v>
      </c>
      <c r="FD4" s="28" t="s">
        <v>139</v>
      </c>
      <c r="FE4" s="28" t="s">
        <v>140</v>
      </c>
      <c r="FF4" s="28" t="s">
        <v>176</v>
      </c>
      <c r="FG4" s="28" t="s">
        <v>0</v>
      </c>
      <c r="FH4" s="54" t="s">
        <v>290</v>
      </c>
      <c r="FI4" s="28" t="s">
        <v>139</v>
      </c>
      <c r="FJ4" s="28" t="s">
        <v>140</v>
      </c>
      <c r="FK4" s="28" t="s">
        <v>176</v>
      </c>
      <c r="FL4" s="28" t="s">
        <v>172</v>
      </c>
      <c r="FM4" s="54" t="s">
        <v>290</v>
      </c>
      <c r="FN4" s="28" t="s">
        <v>139</v>
      </c>
      <c r="FO4" s="28" t="s">
        <v>140</v>
      </c>
      <c r="FP4" s="28" t="s">
        <v>176</v>
      </c>
      <c r="FQ4" s="28" t="s">
        <v>0</v>
      </c>
      <c r="FR4" s="54" t="s">
        <v>290</v>
      </c>
      <c r="FS4" s="28" t="s">
        <v>139</v>
      </c>
      <c r="FT4" s="28" t="s">
        <v>140</v>
      </c>
      <c r="FU4" s="28" t="s">
        <v>176</v>
      </c>
      <c r="FV4" s="28" t="s">
        <v>0</v>
      </c>
      <c r="FW4" s="54" t="s">
        <v>290</v>
      </c>
      <c r="FX4" s="28" t="s">
        <v>139</v>
      </c>
      <c r="FY4" s="28" t="s">
        <v>140</v>
      </c>
      <c r="FZ4" s="28" t="s">
        <v>176</v>
      </c>
      <c r="GA4" s="28" t="s">
        <v>0</v>
      </c>
      <c r="GB4" s="54" t="s">
        <v>290</v>
      </c>
      <c r="GC4" s="28" t="s">
        <v>139</v>
      </c>
      <c r="GD4" s="28" t="s">
        <v>140</v>
      </c>
      <c r="GE4" s="28" t="s">
        <v>176</v>
      </c>
      <c r="GF4" s="28" t="s">
        <v>0</v>
      </c>
      <c r="GG4" s="54" t="s">
        <v>290</v>
      </c>
      <c r="GH4" s="28" t="s">
        <v>139</v>
      </c>
      <c r="GI4" s="28" t="s">
        <v>140</v>
      </c>
      <c r="GJ4" s="28" t="s">
        <v>176</v>
      </c>
      <c r="GK4" s="28" t="s">
        <v>0</v>
      </c>
      <c r="GL4" s="54" t="s">
        <v>290</v>
      </c>
      <c r="GM4" s="28" t="s">
        <v>139</v>
      </c>
      <c r="GN4" s="28" t="s">
        <v>140</v>
      </c>
      <c r="GO4" s="28" t="s">
        <v>176</v>
      </c>
      <c r="GP4" s="28" t="s">
        <v>0</v>
      </c>
      <c r="GQ4" s="54" t="s">
        <v>290</v>
      </c>
      <c r="GR4" s="28" t="s">
        <v>139</v>
      </c>
      <c r="GS4" s="28" t="s">
        <v>140</v>
      </c>
      <c r="GT4" s="28" t="s">
        <v>176</v>
      </c>
      <c r="GU4" s="28" t="s">
        <v>0</v>
      </c>
      <c r="GV4" s="54" t="s">
        <v>290</v>
      </c>
      <c r="GW4" s="28" t="s">
        <v>139</v>
      </c>
      <c r="GX4" s="28" t="s">
        <v>140</v>
      </c>
      <c r="GY4" s="28" t="s">
        <v>176</v>
      </c>
      <c r="GZ4" s="28" t="s">
        <v>0</v>
      </c>
      <c r="HA4" s="54" t="s">
        <v>290</v>
      </c>
      <c r="HB4" s="28" t="s">
        <v>139</v>
      </c>
      <c r="HC4" s="28" t="s">
        <v>140</v>
      </c>
      <c r="HD4" s="28" t="s">
        <v>176</v>
      </c>
      <c r="HE4" s="28" t="s">
        <v>0</v>
      </c>
      <c r="HF4" s="54" t="s">
        <v>290</v>
      </c>
      <c r="HG4" s="28" t="s">
        <v>139</v>
      </c>
      <c r="HH4" s="28" t="s">
        <v>140</v>
      </c>
      <c r="HI4" s="28" t="s">
        <v>176</v>
      </c>
      <c r="HJ4" s="28" t="s">
        <v>176</v>
      </c>
    </row>
    <row r="5" spans="3:218" ht="75" customHeight="1">
      <c r="C5" s="29"/>
      <c r="D5" s="60" t="s">
        <v>218</v>
      </c>
      <c r="E5" s="24" t="s">
        <v>219</v>
      </c>
      <c r="F5" s="24" t="s">
        <v>220</v>
      </c>
      <c r="G5" s="48"/>
      <c r="H5" s="24" t="s">
        <v>221</v>
      </c>
      <c r="I5" s="68" t="s">
        <v>295</v>
      </c>
      <c r="J5" s="61" t="s">
        <v>222</v>
      </c>
      <c r="K5" s="61" t="s">
        <v>223</v>
      </c>
      <c r="L5" s="24" t="s">
        <v>220</v>
      </c>
      <c r="M5" s="48"/>
      <c r="N5" s="24" t="s">
        <v>221</v>
      </c>
      <c r="O5" s="68" t="s">
        <v>295</v>
      </c>
      <c r="P5" s="24" t="s">
        <v>224</v>
      </c>
      <c r="Q5" s="24"/>
      <c r="R5" s="48"/>
      <c r="S5" s="24" t="s">
        <v>221</v>
      </c>
      <c r="T5" s="68" t="s">
        <v>293</v>
      </c>
      <c r="U5" s="24" t="s">
        <v>226</v>
      </c>
      <c r="V5" s="24" t="s">
        <v>227</v>
      </c>
      <c r="W5" s="24" t="s">
        <v>228</v>
      </c>
      <c r="X5" s="24" t="s">
        <v>229</v>
      </c>
      <c r="Y5" s="24" t="s">
        <v>220</v>
      </c>
      <c r="Z5" s="48"/>
      <c r="AA5" s="24" t="s">
        <v>221</v>
      </c>
      <c r="AB5" s="62" t="s">
        <v>294</v>
      </c>
      <c r="AC5" s="24" t="s">
        <v>230</v>
      </c>
      <c r="AD5" s="24" t="s">
        <v>231</v>
      </c>
      <c r="AE5" s="25" t="s">
        <v>232</v>
      </c>
      <c r="AF5" s="24" t="s">
        <v>220</v>
      </c>
      <c r="AG5" s="48"/>
      <c r="AH5" s="24" t="s">
        <v>221</v>
      </c>
      <c r="AI5" s="62" t="s">
        <v>233</v>
      </c>
      <c r="AJ5" s="24" t="s">
        <v>234</v>
      </c>
      <c r="AK5" s="24" t="s">
        <v>235</v>
      </c>
      <c r="AL5" s="24" t="s">
        <v>220</v>
      </c>
      <c r="AM5" s="48"/>
      <c r="AN5" s="24" t="s">
        <v>221</v>
      </c>
      <c r="AO5" s="62" t="s">
        <v>233</v>
      </c>
      <c r="AP5" s="24" t="s">
        <v>236</v>
      </c>
      <c r="AQ5" s="25" t="s">
        <v>237</v>
      </c>
      <c r="AR5" s="25" t="s">
        <v>238</v>
      </c>
      <c r="AS5" s="24" t="s">
        <v>220</v>
      </c>
      <c r="AT5" s="48"/>
      <c r="AU5" s="24" t="s">
        <v>221</v>
      </c>
      <c r="AV5" s="62" t="s">
        <v>233</v>
      </c>
      <c r="AW5" s="25" t="s">
        <v>239</v>
      </c>
      <c r="AX5" s="25" t="s">
        <v>240</v>
      </c>
      <c r="AY5" s="24" t="s">
        <v>220</v>
      </c>
      <c r="AZ5" s="48"/>
      <c r="BA5" s="24" t="s">
        <v>221</v>
      </c>
      <c r="BB5" s="62" t="s">
        <v>233</v>
      </c>
      <c r="BC5" s="25" t="s">
        <v>241</v>
      </c>
      <c r="BD5" s="24" t="s">
        <v>242</v>
      </c>
      <c r="BE5" s="24" t="s">
        <v>243</v>
      </c>
      <c r="BF5" s="25" t="s">
        <v>244</v>
      </c>
      <c r="BG5" s="25"/>
      <c r="BH5" s="48"/>
      <c r="BI5" s="24" t="s">
        <v>221</v>
      </c>
      <c r="BJ5" s="60" t="s">
        <v>295</v>
      </c>
      <c r="BK5" s="24" t="s">
        <v>245</v>
      </c>
      <c r="BL5" s="24"/>
      <c r="BM5" s="48"/>
      <c r="BN5" s="24" t="s">
        <v>221</v>
      </c>
      <c r="BO5" s="62" t="s">
        <v>295</v>
      </c>
      <c r="BP5" s="24" t="s">
        <v>246</v>
      </c>
      <c r="BQ5" s="24"/>
      <c r="BR5" s="48"/>
      <c r="BS5" s="24" t="s">
        <v>221</v>
      </c>
      <c r="BT5" s="62" t="s">
        <v>233</v>
      </c>
      <c r="BU5" s="24" t="s">
        <v>247</v>
      </c>
      <c r="BV5" s="24"/>
      <c r="BW5" s="48"/>
      <c r="BX5" s="24" t="s">
        <v>221</v>
      </c>
      <c r="BY5" s="62" t="s">
        <v>233</v>
      </c>
      <c r="BZ5" s="25" t="s">
        <v>248</v>
      </c>
      <c r="CA5" s="25"/>
      <c r="CB5" s="48"/>
      <c r="CC5" s="25" t="s">
        <v>221</v>
      </c>
      <c r="CD5" s="62" t="s">
        <v>299</v>
      </c>
      <c r="CE5" s="25" t="s">
        <v>249</v>
      </c>
      <c r="CF5" s="25"/>
      <c r="CG5" s="48"/>
      <c r="CH5" s="25" t="s">
        <v>221</v>
      </c>
      <c r="CI5" s="62" t="s">
        <v>299</v>
      </c>
      <c r="CJ5" s="24" t="s">
        <v>250</v>
      </c>
      <c r="CK5" s="24"/>
      <c r="CL5" s="48"/>
      <c r="CM5" s="24" t="s">
        <v>221</v>
      </c>
      <c r="CN5" s="62" t="s">
        <v>233</v>
      </c>
      <c r="CO5" s="24" t="s">
        <v>251</v>
      </c>
      <c r="CP5" s="24"/>
      <c r="CQ5" s="48"/>
      <c r="CR5" s="24" t="s">
        <v>221</v>
      </c>
      <c r="CS5" s="62" t="s">
        <v>233</v>
      </c>
      <c r="CT5" s="24" t="s">
        <v>252</v>
      </c>
      <c r="CU5" s="63" t="s">
        <v>253</v>
      </c>
      <c r="CV5" s="24" t="s">
        <v>220</v>
      </c>
      <c r="CW5" s="48"/>
      <c r="CX5" s="24" t="s">
        <v>221</v>
      </c>
      <c r="CY5" s="62" t="s">
        <v>233</v>
      </c>
      <c r="CZ5" s="24" t="s">
        <v>298</v>
      </c>
      <c r="DA5" s="24"/>
      <c r="DB5" s="48"/>
      <c r="DC5" s="24" t="s">
        <v>221</v>
      </c>
      <c r="DD5" s="62" t="s">
        <v>233</v>
      </c>
      <c r="DE5" s="24" t="s">
        <v>254</v>
      </c>
      <c r="DF5" s="24"/>
      <c r="DG5" s="48"/>
      <c r="DH5" s="24" t="s">
        <v>221</v>
      </c>
      <c r="DI5" s="60" t="s">
        <v>295</v>
      </c>
      <c r="DJ5" s="24" t="s">
        <v>300</v>
      </c>
      <c r="DK5" s="24"/>
      <c r="DL5" s="48"/>
      <c r="DM5" s="24" t="s">
        <v>221</v>
      </c>
      <c r="DN5" s="62" t="s">
        <v>233</v>
      </c>
      <c r="DO5" s="24" t="s">
        <v>255</v>
      </c>
      <c r="DP5" s="25" t="s">
        <v>256</v>
      </c>
      <c r="DQ5" s="25" t="s">
        <v>257</v>
      </c>
      <c r="DR5" s="25" t="s">
        <v>258</v>
      </c>
      <c r="DS5" s="25" t="s">
        <v>258</v>
      </c>
      <c r="DT5" s="25" t="s">
        <v>259</v>
      </c>
      <c r="DU5" s="25" t="s">
        <v>301</v>
      </c>
      <c r="DV5" s="24" t="s">
        <v>260</v>
      </c>
      <c r="DW5" s="24"/>
      <c r="DX5" s="48"/>
      <c r="DY5" s="24" t="s">
        <v>221</v>
      </c>
      <c r="DZ5" s="62" t="s">
        <v>233</v>
      </c>
      <c r="EA5" s="24" t="s">
        <v>261</v>
      </c>
      <c r="EB5" s="24"/>
      <c r="EC5" s="48"/>
      <c r="ED5" s="24" t="s">
        <v>221</v>
      </c>
      <c r="EE5" s="62" t="s">
        <v>233</v>
      </c>
      <c r="EF5" s="24" t="s">
        <v>262</v>
      </c>
      <c r="EG5" s="24"/>
      <c r="EH5" s="48"/>
      <c r="EI5" s="24" t="s">
        <v>221</v>
      </c>
      <c r="EJ5" s="62" t="s">
        <v>233</v>
      </c>
      <c r="EK5" s="24" t="s">
        <v>263</v>
      </c>
      <c r="EL5" s="24"/>
      <c r="EM5" s="48"/>
      <c r="EN5" s="24" t="s">
        <v>221</v>
      </c>
      <c r="EO5" s="62" t="s">
        <v>233</v>
      </c>
      <c r="EP5" s="78" t="s">
        <v>308</v>
      </c>
      <c r="EQ5" s="78"/>
      <c r="ER5" s="79"/>
      <c r="ES5" s="24" t="s">
        <v>221</v>
      </c>
      <c r="ET5" s="78">
        <v>90</v>
      </c>
      <c r="EU5" s="24" t="s">
        <v>264</v>
      </c>
      <c r="EV5" s="24"/>
      <c r="EW5" s="48"/>
      <c r="EX5" s="24" t="s">
        <v>221</v>
      </c>
      <c r="EY5" s="62" t="s">
        <v>233</v>
      </c>
      <c r="EZ5" s="24" t="s">
        <v>265</v>
      </c>
      <c r="FA5" s="24" t="s">
        <v>266</v>
      </c>
      <c r="FB5" s="24"/>
      <c r="FC5" s="48"/>
      <c r="FD5" s="24" t="s">
        <v>221</v>
      </c>
      <c r="FE5" s="62" t="s">
        <v>233</v>
      </c>
      <c r="FF5" s="24" t="s">
        <v>267</v>
      </c>
      <c r="FG5" s="24"/>
      <c r="FH5" s="48"/>
      <c r="FI5" s="24" t="s">
        <v>221</v>
      </c>
      <c r="FJ5" s="62" t="s">
        <v>233</v>
      </c>
      <c r="FK5" s="24" t="s">
        <v>268</v>
      </c>
      <c r="FL5" s="24"/>
      <c r="FM5" s="48"/>
      <c r="FN5" s="24" t="s">
        <v>221</v>
      </c>
      <c r="FO5" s="62" t="s">
        <v>233</v>
      </c>
      <c r="FP5" s="24" t="s">
        <v>269</v>
      </c>
      <c r="FQ5" s="24"/>
      <c r="FR5" s="48"/>
      <c r="FS5" s="24" t="s">
        <v>221</v>
      </c>
      <c r="FT5" s="62" t="s">
        <v>233</v>
      </c>
      <c r="FU5" s="24" t="s">
        <v>270</v>
      </c>
      <c r="FV5" s="24"/>
      <c r="FW5" s="48"/>
      <c r="FX5" s="24" t="s">
        <v>221</v>
      </c>
      <c r="FY5" s="62" t="s">
        <v>233</v>
      </c>
      <c r="FZ5" s="24" t="s">
        <v>271</v>
      </c>
      <c r="GA5" s="24"/>
      <c r="GB5" s="48"/>
      <c r="GC5" s="24" t="s">
        <v>221</v>
      </c>
      <c r="GD5" s="60" t="s">
        <v>295</v>
      </c>
      <c r="GE5" s="24" t="s">
        <v>272</v>
      </c>
      <c r="GF5" s="24"/>
      <c r="GG5" s="48"/>
      <c r="GH5" s="24" t="s">
        <v>221</v>
      </c>
      <c r="GI5" s="60" t="s">
        <v>295</v>
      </c>
      <c r="GJ5" s="25" t="s">
        <v>304</v>
      </c>
      <c r="GK5" s="25"/>
      <c r="GL5" s="48"/>
      <c r="GM5" s="24" t="s">
        <v>221</v>
      </c>
      <c r="GN5" s="62" t="s">
        <v>233</v>
      </c>
      <c r="GO5" s="24" t="s">
        <v>305</v>
      </c>
      <c r="GP5" s="24"/>
      <c r="GQ5" s="48"/>
      <c r="GR5" s="24" t="s">
        <v>221</v>
      </c>
      <c r="GS5" s="62" t="s">
        <v>233</v>
      </c>
      <c r="GT5" s="24" t="s">
        <v>273</v>
      </c>
      <c r="GU5" s="24"/>
      <c r="GV5" s="48"/>
      <c r="GW5" s="24" t="s">
        <v>221</v>
      </c>
      <c r="GX5" s="62" t="s">
        <v>233</v>
      </c>
      <c r="GY5" s="24" t="s">
        <v>274</v>
      </c>
      <c r="GZ5" s="24"/>
      <c r="HA5" s="48"/>
      <c r="HB5" s="24" t="s">
        <v>221</v>
      </c>
      <c r="HC5" s="62" t="s">
        <v>233</v>
      </c>
      <c r="HD5" s="25" t="s">
        <v>315</v>
      </c>
      <c r="HE5" s="25"/>
      <c r="HF5" s="48"/>
      <c r="HG5" s="24" t="s">
        <v>221</v>
      </c>
      <c r="HH5" s="62" t="s">
        <v>287</v>
      </c>
      <c r="HI5" s="24" t="s">
        <v>275</v>
      </c>
      <c r="HJ5" s="24" t="s">
        <v>296</v>
      </c>
    </row>
    <row r="6" spans="1:218" ht="11.25">
      <c r="A6" s="30" t="s">
        <v>79</v>
      </c>
      <c r="B6" s="30" t="s">
        <v>80</v>
      </c>
      <c r="C6" s="31" t="s">
        <v>9</v>
      </c>
      <c r="D6" s="31" t="s">
        <v>4</v>
      </c>
      <c r="E6" s="31" t="s">
        <v>4</v>
      </c>
      <c r="F6" s="31" t="s">
        <v>4</v>
      </c>
      <c r="G6" s="49" t="s">
        <v>4</v>
      </c>
      <c r="H6" s="31" t="s">
        <v>141</v>
      </c>
      <c r="I6" s="31"/>
      <c r="J6" s="31" t="s">
        <v>4</v>
      </c>
      <c r="K6" s="31" t="s">
        <v>4</v>
      </c>
      <c r="L6" s="31" t="s">
        <v>4</v>
      </c>
      <c r="M6" s="49" t="s">
        <v>4</v>
      </c>
      <c r="N6" s="31" t="s">
        <v>141</v>
      </c>
      <c r="O6" s="32"/>
      <c r="P6" s="31" t="s">
        <v>4</v>
      </c>
      <c r="Q6" s="31" t="s">
        <v>4</v>
      </c>
      <c r="R6" s="49" t="s">
        <v>4</v>
      </c>
      <c r="S6" s="31" t="s">
        <v>141</v>
      </c>
      <c r="T6" s="31"/>
      <c r="U6" s="32" t="s">
        <v>4</v>
      </c>
      <c r="V6" s="32" t="s">
        <v>4</v>
      </c>
      <c r="W6" s="32" t="s">
        <v>4</v>
      </c>
      <c r="X6" s="32" t="s">
        <v>4</v>
      </c>
      <c r="Y6" s="32" t="s">
        <v>4</v>
      </c>
      <c r="Z6" s="49" t="s">
        <v>4</v>
      </c>
      <c r="AA6" s="32" t="s">
        <v>141</v>
      </c>
      <c r="AB6" s="31"/>
      <c r="AC6" s="31" t="s">
        <v>2</v>
      </c>
      <c r="AD6" s="31" t="s">
        <v>2</v>
      </c>
      <c r="AE6" s="32" t="s">
        <v>2</v>
      </c>
      <c r="AF6" s="31" t="s">
        <v>2</v>
      </c>
      <c r="AG6" s="49" t="s">
        <v>2</v>
      </c>
      <c r="AH6" s="31" t="s">
        <v>141</v>
      </c>
      <c r="AI6" s="31"/>
      <c r="AJ6" s="31" t="s">
        <v>4</v>
      </c>
      <c r="AK6" s="31" t="s">
        <v>4</v>
      </c>
      <c r="AL6" s="32" t="s">
        <v>4</v>
      </c>
      <c r="AM6" s="49" t="s">
        <v>4</v>
      </c>
      <c r="AN6" s="32" t="s">
        <v>141</v>
      </c>
      <c r="AO6" s="32"/>
      <c r="AP6" s="31" t="s">
        <v>4</v>
      </c>
      <c r="AQ6" s="32" t="s">
        <v>2</v>
      </c>
      <c r="AR6" s="32" t="s">
        <v>2</v>
      </c>
      <c r="AS6" s="31" t="s">
        <v>2</v>
      </c>
      <c r="AT6" s="49" t="s">
        <v>2</v>
      </c>
      <c r="AU6" s="31" t="s">
        <v>141</v>
      </c>
      <c r="AV6" s="32"/>
      <c r="AW6" s="32" t="s">
        <v>4</v>
      </c>
      <c r="AX6" s="32" t="s">
        <v>4</v>
      </c>
      <c r="AY6" s="32" t="s">
        <v>4</v>
      </c>
      <c r="AZ6" s="49" t="s">
        <v>4</v>
      </c>
      <c r="BA6" s="32" t="s">
        <v>141</v>
      </c>
      <c r="BB6" s="32"/>
      <c r="BC6" s="31" t="s">
        <v>156</v>
      </c>
      <c r="BD6" s="31" t="s">
        <v>4</v>
      </c>
      <c r="BE6" s="31" t="s">
        <v>26</v>
      </c>
      <c r="BF6" s="31" t="s">
        <v>184</v>
      </c>
      <c r="BG6" s="31" t="s">
        <v>184</v>
      </c>
      <c r="BH6" s="49" t="s">
        <v>184</v>
      </c>
      <c r="BI6" s="32" t="s">
        <v>141</v>
      </c>
      <c r="BJ6" s="32"/>
      <c r="BK6" s="31" t="s">
        <v>4</v>
      </c>
      <c r="BL6" s="31" t="s">
        <v>4</v>
      </c>
      <c r="BM6" s="49" t="s">
        <v>4</v>
      </c>
      <c r="BN6" s="32" t="s">
        <v>141</v>
      </c>
      <c r="BO6" s="32"/>
      <c r="BP6" s="32" t="s">
        <v>29</v>
      </c>
      <c r="BQ6" s="32" t="s">
        <v>29</v>
      </c>
      <c r="BR6" s="49" t="s">
        <v>29</v>
      </c>
      <c r="BS6" s="32" t="s">
        <v>141</v>
      </c>
      <c r="BT6" s="31"/>
      <c r="BU6" s="31" t="s">
        <v>5</v>
      </c>
      <c r="BV6" s="31" t="s">
        <v>5</v>
      </c>
      <c r="BW6" s="49" t="s">
        <v>5</v>
      </c>
      <c r="BX6" s="31" t="s">
        <v>141</v>
      </c>
      <c r="BY6" s="31"/>
      <c r="BZ6" s="32" t="s">
        <v>5</v>
      </c>
      <c r="CA6" s="32" t="s">
        <v>5</v>
      </c>
      <c r="CB6" s="49" t="s">
        <v>5</v>
      </c>
      <c r="CC6" s="32" t="s">
        <v>141</v>
      </c>
      <c r="CD6" s="32"/>
      <c r="CE6" s="32" t="s">
        <v>5</v>
      </c>
      <c r="CF6" s="32" t="s">
        <v>5</v>
      </c>
      <c r="CG6" s="49" t="s">
        <v>5</v>
      </c>
      <c r="CH6" s="32" t="s">
        <v>141</v>
      </c>
      <c r="CI6" s="32"/>
      <c r="CJ6" s="31" t="s">
        <v>5</v>
      </c>
      <c r="CK6" s="31" t="s">
        <v>5</v>
      </c>
      <c r="CL6" s="49" t="s">
        <v>5</v>
      </c>
      <c r="CM6" s="31" t="s">
        <v>141</v>
      </c>
      <c r="CN6" s="31"/>
      <c r="CO6" s="31" t="s">
        <v>5</v>
      </c>
      <c r="CP6" s="31" t="s">
        <v>5</v>
      </c>
      <c r="CQ6" s="49" t="s">
        <v>5</v>
      </c>
      <c r="CR6" s="31" t="s">
        <v>141</v>
      </c>
      <c r="CS6" s="31"/>
      <c r="CT6" s="31" t="s">
        <v>29</v>
      </c>
      <c r="CU6" s="31" t="s">
        <v>29</v>
      </c>
      <c r="CV6" s="31" t="s">
        <v>29</v>
      </c>
      <c r="CW6" s="49" t="s">
        <v>29</v>
      </c>
      <c r="CX6" s="31" t="s">
        <v>141</v>
      </c>
      <c r="CY6" s="31"/>
      <c r="CZ6" s="31" t="s">
        <v>34</v>
      </c>
      <c r="DA6" s="31" t="s">
        <v>34</v>
      </c>
      <c r="DB6" s="49" t="s">
        <v>34</v>
      </c>
      <c r="DC6" s="31" t="s">
        <v>141</v>
      </c>
      <c r="DD6" s="31"/>
      <c r="DE6" s="31" t="s">
        <v>156</v>
      </c>
      <c r="DF6" s="31" t="s">
        <v>156</v>
      </c>
      <c r="DG6" s="49" t="s">
        <v>156</v>
      </c>
      <c r="DH6" s="31" t="s">
        <v>141</v>
      </c>
      <c r="DI6" s="31"/>
      <c r="DJ6" s="31" t="s">
        <v>5</v>
      </c>
      <c r="DK6" s="31" t="s">
        <v>5</v>
      </c>
      <c r="DL6" s="49" t="s">
        <v>5</v>
      </c>
      <c r="DM6" s="31" t="s">
        <v>141</v>
      </c>
      <c r="DN6" s="31"/>
      <c r="DO6" s="31" t="s">
        <v>36</v>
      </c>
      <c r="DP6" s="31" t="s">
        <v>4</v>
      </c>
      <c r="DQ6" s="32" t="s">
        <v>4</v>
      </c>
      <c r="DR6" s="31" t="s">
        <v>5</v>
      </c>
      <c r="DS6" s="31" t="s">
        <v>4</v>
      </c>
      <c r="DT6" s="31" t="s">
        <v>4</v>
      </c>
      <c r="DU6" s="31" t="s">
        <v>4</v>
      </c>
      <c r="DV6" s="31" t="s">
        <v>5</v>
      </c>
      <c r="DW6" s="31" t="s">
        <v>5</v>
      </c>
      <c r="DX6" s="49" t="s">
        <v>5</v>
      </c>
      <c r="DY6" s="31" t="s">
        <v>141</v>
      </c>
      <c r="DZ6" s="31"/>
      <c r="EA6" s="32" t="s">
        <v>5</v>
      </c>
      <c r="EB6" s="31" t="s">
        <v>5</v>
      </c>
      <c r="EC6" s="49" t="s">
        <v>5</v>
      </c>
      <c r="ED6" s="31" t="s">
        <v>141</v>
      </c>
      <c r="EE6" s="32"/>
      <c r="EF6" s="32" t="s">
        <v>5</v>
      </c>
      <c r="EG6" s="31" t="s">
        <v>5</v>
      </c>
      <c r="EH6" s="49" t="s">
        <v>5</v>
      </c>
      <c r="EI6" s="31" t="s">
        <v>141</v>
      </c>
      <c r="EJ6" s="31"/>
      <c r="EK6" s="31" t="s">
        <v>5</v>
      </c>
      <c r="EL6" s="31" t="s">
        <v>5</v>
      </c>
      <c r="EM6" s="49" t="s">
        <v>5</v>
      </c>
      <c r="EN6" s="32" t="s">
        <v>141</v>
      </c>
      <c r="EO6" s="31"/>
      <c r="EP6" s="75" t="s">
        <v>309</v>
      </c>
      <c r="EQ6" s="75" t="s">
        <v>309</v>
      </c>
      <c r="ER6" s="75" t="s">
        <v>309</v>
      </c>
      <c r="ES6" s="75" t="s">
        <v>310</v>
      </c>
      <c r="ET6" s="75"/>
      <c r="EU6" s="31" t="s">
        <v>5</v>
      </c>
      <c r="EV6" s="31" t="s">
        <v>5</v>
      </c>
      <c r="EW6" s="49" t="s">
        <v>5</v>
      </c>
      <c r="EX6" s="32" t="s">
        <v>141</v>
      </c>
      <c r="EY6" s="31"/>
      <c r="EZ6" s="32" t="s">
        <v>36</v>
      </c>
      <c r="FA6" s="31" t="s">
        <v>36</v>
      </c>
      <c r="FB6" s="32" t="s">
        <v>36</v>
      </c>
      <c r="FC6" s="49" t="s">
        <v>36</v>
      </c>
      <c r="FD6" s="31" t="s">
        <v>141</v>
      </c>
      <c r="FE6" s="32"/>
      <c r="FF6" s="31" t="s">
        <v>173</v>
      </c>
      <c r="FG6" s="32" t="s">
        <v>173</v>
      </c>
      <c r="FH6" s="49" t="s">
        <v>173</v>
      </c>
      <c r="FI6" s="31" t="s">
        <v>141</v>
      </c>
      <c r="FJ6" s="32"/>
      <c r="FK6" s="33" t="s">
        <v>6</v>
      </c>
      <c r="FL6" s="33" t="s">
        <v>6</v>
      </c>
      <c r="FM6" s="49" t="s">
        <v>173</v>
      </c>
      <c r="FN6" s="33" t="s">
        <v>141</v>
      </c>
      <c r="FO6" s="33"/>
      <c r="FP6" s="33" t="s">
        <v>6</v>
      </c>
      <c r="FQ6" s="33" t="s">
        <v>6</v>
      </c>
      <c r="FR6" s="49" t="s">
        <v>173</v>
      </c>
      <c r="FS6" s="33" t="s">
        <v>141</v>
      </c>
      <c r="FT6" s="33"/>
      <c r="FU6" s="33" t="s">
        <v>6</v>
      </c>
      <c r="FV6" s="33" t="s">
        <v>6</v>
      </c>
      <c r="FW6" s="49" t="s">
        <v>173</v>
      </c>
      <c r="FX6" s="33" t="s">
        <v>141</v>
      </c>
      <c r="FY6" s="33"/>
      <c r="FZ6" s="33" t="s">
        <v>173</v>
      </c>
      <c r="GA6" s="33" t="s">
        <v>173</v>
      </c>
      <c r="GB6" s="49" t="s">
        <v>173</v>
      </c>
      <c r="GC6" s="33" t="s">
        <v>141</v>
      </c>
      <c r="GD6" s="33"/>
      <c r="GE6" s="33" t="s">
        <v>173</v>
      </c>
      <c r="GF6" s="33" t="s">
        <v>173</v>
      </c>
      <c r="GG6" s="49" t="s">
        <v>173</v>
      </c>
      <c r="GH6" s="33" t="s">
        <v>141</v>
      </c>
      <c r="GI6" s="33"/>
      <c r="GJ6" s="33" t="s">
        <v>47</v>
      </c>
      <c r="GK6" s="33" t="s">
        <v>47</v>
      </c>
      <c r="GL6" s="49" t="s">
        <v>47</v>
      </c>
      <c r="GM6" s="33" t="s">
        <v>141</v>
      </c>
      <c r="GN6" s="33"/>
      <c r="GO6" s="33" t="s">
        <v>36</v>
      </c>
      <c r="GP6" s="33" t="s">
        <v>36</v>
      </c>
      <c r="GQ6" s="49" t="s">
        <v>36</v>
      </c>
      <c r="GR6" s="33" t="s">
        <v>141</v>
      </c>
      <c r="GS6" s="33"/>
      <c r="GT6" s="33" t="s">
        <v>36</v>
      </c>
      <c r="GU6" s="33" t="s">
        <v>36</v>
      </c>
      <c r="GV6" s="49" t="s">
        <v>36</v>
      </c>
      <c r="GW6" s="33" t="s">
        <v>141</v>
      </c>
      <c r="GX6" s="33"/>
      <c r="GY6" s="33" t="s">
        <v>36</v>
      </c>
      <c r="GZ6" s="33" t="s">
        <v>36</v>
      </c>
      <c r="HA6" s="49" t="s">
        <v>36</v>
      </c>
      <c r="HB6" s="33" t="s">
        <v>141</v>
      </c>
      <c r="HC6" s="33"/>
      <c r="HD6" s="33" t="s">
        <v>36</v>
      </c>
      <c r="HE6" s="33" t="s">
        <v>36</v>
      </c>
      <c r="HF6" s="49" t="s">
        <v>36</v>
      </c>
      <c r="HG6" s="33" t="s">
        <v>141</v>
      </c>
      <c r="HH6" s="33"/>
      <c r="HI6" s="32" t="s">
        <v>36</v>
      </c>
      <c r="HJ6" s="32" t="s">
        <v>36</v>
      </c>
    </row>
    <row r="7" spans="1:218" ht="67.5" customHeight="1">
      <c r="A7" s="34" t="str">
        <f>"③会社名："&amp;'様式B（入力シート）'!C3&amp;"
④記入者名："&amp;'様式B（入力シート）'!C4&amp;"
⑤連絡先："&amp;'様式B（入力シート）'!C5</f>
        <v>③会社名：
④記入者名：
⑤連絡先：</v>
      </c>
      <c r="B7" s="40" t="str">
        <f>"⑧地先名："&amp;'様式B（入力シート）'!E3&amp;"
⑨契約年月日："&amp;'様式B（入力シート）'!E4&amp;"
⑩請負金額："&amp;'様式B（入力シート）'!E5</f>
        <v>⑧地先名：
⑨契約年月日：
⑩請負金額：</v>
      </c>
      <c r="C7" s="41">
        <f>'様式B（入力シート）'!E2</f>
        <v>0</v>
      </c>
      <c r="D7" s="35">
        <f>IF(D4="調達割合",SUMIF($A1:B1,D1,$A7:B7)/SUMIF($A1:C1,D1,$A7:C7)*100,IF(D4="理由","",SUMIF('様式B（入力シート）'!$A$9:$A$44,D3,'様式B（入力シート）'!$G$9:$G$44)))</f>
        <v>0</v>
      </c>
      <c r="E7" s="35">
        <f>IF(E4="調達割合",SUMIF($A1:C1,E1,$A7:C7)/SUMIF($A1:D1,E1,$A7:D7)*100,IF(E4="理由","",SUMIF('様式B（入力シート）'!$A$9:$A$44,E3,'様式B（入力シート）'!$G$9:$G$44)))</f>
        <v>0</v>
      </c>
      <c r="F7" s="35">
        <f>IF(F4="調達割合",SUMIF($A1:D1,F1,$A7:D7)/SUMIF($A1:E1,F1,$A7:E7)*100,IF(F4="理由","",SUMIF('様式B（入力シート）'!$A$9:$A$44,F3,'様式B（入力シート）'!$G$9:$G$44)))</f>
        <v>0</v>
      </c>
      <c r="G7" s="55">
        <f>IF(G4="調達割合",SUMIF($A1:E1,G1,$A7:E7)/SUMIF($A1:F1,G1,$A7:F7)*100,IF(G4="理由","",SUMIF('様式B（入力シート）'!$A$9:$A$44,G3,'様式B（入力シート）'!$G$9:$G$44)))</f>
        <v>0</v>
      </c>
      <c r="H7" s="35" t="e">
        <f>IF(H4="調達割合",SUMIF($A1:E1,H1,$A7:E7)/SUMIF($A1:F1,H1,$A7:F7)*100,IF(H4="理由","",SUMIF('様式B（入力シート）'!$A$9:$A$44,H3,'様式B（入力シート）'!$G$9:$G$44)))</f>
        <v>#DIV/0!</v>
      </c>
      <c r="I7" s="35">
        <f>IF(I4="調達割合",SUMIF($A1:F1,I1,$A7:F7)/SUMIF($A1:H1,I1,$A7:H7)*100,IF(I4="理由","",SUMIF('様式B（入力シート）'!$A$9:$A$44,I3,'様式B（入力シート）'!$G$9:$G$44)))</f>
      </c>
      <c r="J7" s="35">
        <f>IF(J4="調達割合",SUMIF($A1:H1,J1,$A7:H7)/SUMIF($A1:I1,J1,$A7:I7)*100,IF(J4="理由","",SUMIF('様式B（入力シート）'!$A$9:$A$44,J3,'様式B（入力シート）'!$G$9:$G$44)))</f>
        <v>0</v>
      </c>
      <c r="K7" s="35">
        <f>IF(K4="調達割合",SUMIF($A1:I1,K1,$A7:I7)/SUMIF($A1:J1,K1,$A7:J7)*100,IF(K4="理由","",SUMIF('様式B（入力シート）'!$A$9:$A$44,K3,'様式B（入力シート）'!$G$9:$G$44)))</f>
        <v>0</v>
      </c>
      <c r="L7" s="35">
        <f>IF(L4="調達割合",SUMIF($A1:J1,L1,$A7:J7)/SUMIF($A1:K1,L1,$A7:K7)*100,IF(L4="理由","",SUMIF('様式B（入力シート）'!$A$9:$A$44,L3,'様式B（入力シート）'!$G$9:$G$44)))</f>
        <v>0</v>
      </c>
      <c r="M7" s="55">
        <f>IF(M4="調達割合",SUMIF($A1:K1,M1,$A7:K7)/SUMIF($A1:L1,M1,$A7:L7)*100,IF(M4="理由","",SUMIF('様式B（入力シート）'!$A$9:$A$44,M3,'様式B（入力シート）'!$G$9:$G$44)))</f>
        <v>0</v>
      </c>
      <c r="N7" s="35" t="e">
        <f>IF(N4="調達割合",SUMIF($A1:K1,N1,$A7:K7)/SUMIF($A1:L1,N1,$A7:L7)*100,IF(N4="理由","",SUMIF('様式B（入力シート）'!$A$9:$A$44,N3,'様式B（入力シート）'!$G$9:$G$44)))</f>
        <v>#DIV/0!</v>
      </c>
      <c r="O7" s="35">
        <f>IF(O4="調達割合",SUMIF($A1:L1,O1,$A7:L7)/SUMIF($A1:N1,O1,$A7:N7)*100,IF(O4="理由","",SUMIF('様式B（入力シート）'!$A$9:$A$44,O3,'様式B（入力シート）'!$G$9:$G$44)))</f>
      </c>
      <c r="P7" s="35">
        <f>IF(P4="調達割合",SUMIF($A1:N1,P1,$A7:N7)/SUMIF($A1:O1,P1,$A7:O7)*100,IF(P4="理由","",SUMIF('様式B（入力シート）'!$A$9:$A$44,P3,'様式B（入力シート）'!$G$9:$G$44)))</f>
        <v>0</v>
      </c>
      <c r="Q7" s="35">
        <f>IF(Q4="調達割合",SUMIF($A1:O1,Q1,$A7:O7)/SUMIF($A1:P1,Q1,$A7:P7)*100,IF(Q4="理由","",SUMIF('様式B（入力シート）'!$A$9:$A$44,Q3,'様式B（入力シート）'!$G$9:$G$44)))</f>
        <v>0</v>
      </c>
      <c r="R7" s="55">
        <f>IF(R4="調達割合",SUMIF($A1:P1,R1,$A7:P7)/SUMIF($A1:Q1,R1,$A7:Q7)*100,IF(R4="理由","",SUMIF('様式B（入力シート）'!$A$9:$A$44,R3,'様式B（入力シート）'!$G$9:$G$44)))</f>
        <v>0</v>
      </c>
      <c r="S7" s="35" t="e">
        <f>IF(S4="調達割合",SUMIF($A1:P1,S1,$A7:P7)/SUMIF($A1:Q1,S1,$A7:Q7)*100,IF(S4="理由","",SUMIF('様式B（入力シート）'!$A$9:$A$44,S3,'様式B（入力シート）'!$G$9:$G$44)))</f>
        <v>#DIV/0!</v>
      </c>
      <c r="T7" s="35">
        <f>IF(T4="調達割合",SUMIF($A1:Q1,T1,$A7:Q7)/SUMIF($A1:S1,T1,$A7:S7)*100,IF(T4="理由","",SUMIF('様式B（入力シート）'!$A$9:$A$44,T3,'様式B（入力シート）'!$G$9:$G$44)))</f>
      </c>
      <c r="U7" s="35">
        <f>IF(U4="調達割合",SUMIF($A1:S1,U1,$A7:S7)/SUMIF($A1:T1,U1,$A7:T7)*100,IF(U4="理由","",SUMIF('様式B（入力シート）'!$A$9:$A$44,U3,'様式B（入力シート）'!$G$9:$G$44)))</f>
        <v>0</v>
      </c>
      <c r="V7" s="35">
        <f>IF(V4="調達割合",SUMIF($A1:T1,V1,$A7:T7)/SUMIF($A1:U1,V1,$A7:U7)*100,IF(V4="理由","",SUMIF('様式B（入力シート）'!$A$9:$A$44,V3,'様式B（入力シート）'!$G$9:$G$44)))</f>
        <v>0</v>
      </c>
      <c r="W7" s="35">
        <f>IF(W4="調達割合",SUMIF($A1:U1,W1,$A7:U7)/SUMIF($A1:V1,W1,$A7:V7)*100,IF(W4="理由","",SUMIF('様式B（入力シート）'!$A$9:$A$44,W3,'様式B（入力シート）'!$G$9:$G$44)))</f>
        <v>0</v>
      </c>
      <c r="X7" s="35">
        <f>IF(X4="調達割合",SUMIF($A1:V1,X1,$A7:V7)/SUMIF($A1:W1,X1,$A7:W7)*100,IF(X4="理由","",SUMIF('様式B（入力シート）'!$A$9:$A$44,X3,'様式B（入力シート）'!$G$9:$G$44)))</f>
        <v>0</v>
      </c>
      <c r="Y7" s="35">
        <f>IF(Y4="調達割合",SUMIF($A1:W1,Y1,$A7:W7)/SUMIF($A1:X1,Y1,$A7:X7)*100,IF(Y4="理由","",SUMIF('様式B（入力シート）'!$A$9:$A$44,Y3,'様式B（入力シート）'!$G$9:$G$44)))</f>
        <v>0</v>
      </c>
      <c r="Z7" s="55">
        <f>IF(Z4="調達割合",SUMIF($A1:X1,Z1,$A7:X7)/SUMIF($A1:Y1,Z1,$A7:Y7)*100,IF(Z4="理由","",SUMIF('様式B（入力シート）'!$A$9:$A$44,Z3,'様式B（入力シート）'!$G$9:$G$44)))</f>
        <v>0</v>
      </c>
      <c r="AA7" s="35" t="e">
        <f>IF(AA4="調達割合",SUMIF($A1:X1,AA1,$A7:X7)/SUMIF($A1:Y1,AA1,$A7:Y7)*100,IF(AA4="理由","",SUMIF('様式B（入力シート）'!$A$9:$A$44,AA3,'様式B（入力シート）'!$G$9:$G$44)))</f>
        <v>#DIV/0!</v>
      </c>
      <c r="AB7" s="35">
        <f>IF(AB4="調達割合",SUMIF($A1:Y1,AB1,$A7:Y7)/SUMIF($A1:AA1,AB1,$A7:AA7)*100,IF(AB4="理由","",SUMIF('様式B（入力シート）'!$A$9:$A$44,AB3,'様式B（入力シート）'!$G$9:$G$44)))</f>
      </c>
      <c r="AC7" s="35">
        <f>IF(AC4="調達割合",SUMIF($A1:AA1,AC1,$A7:AA7)/SUMIF($A1:AB1,AC1,$A7:AB7)*100,IF(AC4="理由","",SUMIF('様式B（入力シート）'!$A$9:$A$44,AC3,'様式B（入力シート）'!$G$9:$G$44)))</f>
        <v>0</v>
      </c>
      <c r="AD7" s="35">
        <f>IF(AD4="調達割合",SUMIF($A1:AB1,AD1,$A7:AB7)/SUMIF($A1:AC1,AD1,$A7:AC7)*100,IF(AD4="理由","",SUMIF('様式B（入力シート）'!$A$9:$A$44,AD3,'様式B（入力シート）'!$G$9:$G$44)))</f>
        <v>0</v>
      </c>
      <c r="AE7" s="35">
        <f>IF(AE4="調達割合",SUMIF($A1:AC1,AE1,$A7:AC7)/SUMIF($A1:AD1,AE1,$A7:AD7)*100,IF(AE4="理由","",SUMIF('様式B（入力シート）'!$A$9:$A$44,AE3,'様式B（入力シート）'!$G$9:$G$44)))</f>
        <v>0</v>
      </c>
      <c r="AF7" s="35">
        <f>IF(AF4="調達割合",SUMIF($A1:AD1,AF1,$A7:AD7)/SUMIF($A1:AE1,AF1,$A7:AE7)*100,IF(AF4="理由","",SUMIF('様式B（入力シート）'!$A$9:$A$44,AF3,'様式B（入力シート）'!$G$9:$G$44)))</f>
        <v>0</v>
      </c>
      <c r="AG7" s="55">
        <f>IF(AG4="調達割合",SUMIF($A1:AE1,AG1,$A7:AE7)/SUMIF($A1:AF1,AG1,$A7:AF7)*100,IF(AG4="理由","",SUMIF('様式B（入力シート）'!$A$9:$A$44,AG3,'様式B（入力シート）'!$G$9:$G$44)))</f>
        <v>0</v>
      </c>
      <c r="AH7" s="35" t="e">
        <f>IF(AH4="調達割合",SUMIF($A1:AE1,AH1,$A7:AE7)/SUMIF($A1:AF1,AH1,$A7:AF7)*100,IF(AH4="理由","",SUMIF('様式B（入力シート）'!$A$9:$A$44,AH3,'様式B（入力シート）'!$G$9:$G$44)))</f>
        <v>#DIV/0!</v>
      </c>
      <c r="AI7" s="35">
        <f>IF(AI4="調達割合",SUMIF($A1:AF1,AI1,$A7:AF7)/SUMIF($A1:AH1,AI1,$A7:AH7)*100,IF(AI4="理由","",SUMIF('様式B（入力シート）'!$A$9:$A$44,AI3,'様式B（入力シート）'!$G$9:$G$44)))</f>
      </c>
      <c r="AJ7" s="35">
        <f>IF(AJ4="調達割合",SUMIF($A1:AH1,AJ1,$A7:AH7)/SUMIF($A1:AI1,AJ1,$A7:AI7)*100,IF(AJ4="理由","",SUMIF('様式B（入力シート）'!$A$9:$A$44,AJ3,'様式B（入力シート）'!$G$9:$G$44)))</f>
        <v>0</v>
      </c>
      <c r="AK7" s="35">
        <f>IF(AK4="調達割合",SUMIF($A1:AI1,AK1,$A7:AI7)/SUMIF($A1:AJ1,AK1,$A7:AJ7)*100,IF(AK4="理由","",SUMIF('様式B（入力シート）'!$A$9:$A$44,AK3,'様式B（入力シート）'!$G$9:$G$44)))</f>
        <v>0</v>
      </c>
      <c r="AL7" s="35">
        <f>IF(AL4="調達割合",SUMIF($A1:AJ1,AL1,$A7:AJ7)/SUMIF($A1:AK1,AL1,$A7:AK7)*100,IF(AL4="理由","",SUMIF('様式B（入力シート）'!$A$9:$A$44,AL3,'様式B（入力シート）'!$G$9:$G$44)))</f>
        <v>0</v>
      </c>
      <c r="AM7" s="55">
        <f>IF(AM4="調達割合",SUMIF($A1:AK1,AM1,$A7:AK7)/SUMIF($A1:AL1,AM1,$A7:AL7)*100,IF(AM4="理由","",SUMIF('様式B（入力シート）'!$A$9:$A$44,AM3,'様式B（入力シート）'!$G$9:$G$44)))</f>
        <v>0</v>
      </c>
      <c r="AN7" s="35" t="e">
        <f>IF(AN4="調達割合",SUMIF($A1:AK1,AN1,$A7:AK7)/SUMIF($A1:AL1,AN1,$A7:AL7)*100,IF(AN4="理由","",SUMIF('様式B（入力シート）'!$A$9:$A$44,AN3,'様式B（入力シート）'!$G$9:$G$44)))</f>
        <v>#DIV/0!</v>
      </c>
      <c r="AO7" s="35">
        <f>IF(AO4="調達割合",SUMIF($A1:AL1,AO1,$A7:AL7)/SUMIF($A1:AN1,AO1,$A7:AN7)*100,IF(AO4="理由","",SUMIF('様式B（入力シート）'!$A$9:$A$44,AO3,'様式B（入力シート）'!$G$9:$G$44)))</f>
      </c>
      <c r="AP7" s="35">
        <f>IF(AP4="調達割合",SUMIF($A1:AN1,AP1,$A7:AN7)/SUMIF($A1:AO1,AP1,$A7:AO7)*100,IF(AP4="理由","",SUMIF('様式B（入力シート）'!$A$9:$A$44,AP3,'様式B（入力シート）'!$G$9:$G$44)))</f>
        <v>0</v>
      </c>
      <c r="AQ7" s="35">
        <f>IF(AQ4="調達割合",SUMIF($A1:AO1,AQ1,$A7:AO7)/SUMIF($A1:AP1,AQ1,$A7:AP7)*100,IF(AQ4="理由","",SUMIF('様式B（入力シート）'!$A$9:$A$44,AQ3,'様式B（入力シート）'!$G$9:$G$44)))</f>
        <v>0</v>
      </c>
      <c r="AR7" s="35">
        <f>IF(AR4="調達割合",SUMIF($A1:AP1,AR1,$A7:AP7)/SUMIF($A1:AQ1,AR1,$A7:AQ7)*100,IF(AR4="理由","",SUMIF('様式B（入力シート）'!$A$9:$A$44,AR3,'様式B（入力シート）'!$G$9:$G$44)))</f>
        <v>0</v>
      </c>
      <c r="AS7" s="35">
        <f>IF(AS4="調達割合",SUMIF($A1:AQ1,AS1,$A7:AQ7)/SUMIF($A1:AR1,AS1,$A7:AR7)*100,IF(AS4="理由","",SUMIF('様式B（入力シート）'!$A$9:$A$44,AS3,'様式B（入力シート）'!$G$9:$G$44)))</f>
        <v>0</v>
      </c>
      <c r="AT7" s="55">
        <f>IF(AT4="調達割合",SUMIF($A1:AR1,AT1,$A7:AR7)/SUMIF($A1:AS1,AT1,$A7:AS7)*100,IF(AT4="理由","",SUMIF('様式B（入力シート）'!$A$9:$A$44,AT3,'様式B（入力シート）'!$G$9:$G$44)))</f>
        <v>0</v>
      </c>
      <c r="AU7" s="35" t="e">
        <f>IF(AU4="調達割合",SUMIF($A1:AR1,AU1,$A7:AR7)/SUMIF($A1:AS1,AU1,$A7:AS7)*100,IF(AU4="理由","",SUMIF('様式B（入力シート）'!$A$9:$A$44,AU3,'様式B（入力シート）'!$G$9:$G$44)))</f>
        <v>#DIV/0!</v>
      </c>
      <c r="AV7" s="35">
        <f>IF(AV4="調達割合",SUMIF($A1:AS1,AV1,$A7:AS7)/SUMIF($A1:AU1,AV1,$A7:AU7)*100,IF(AV4="理由","",SUMIF('様式B（入力シート）'!$A$9:$A$44,AV3,'様式B（入力シート）'!$G$9:$G$44)))</f>
      </c>
      <c r="AW7" s="35">
        <f>IF(AW4="調達割合",SUMIF($A1:AU1,AW1,$A7:AU7)/SUMIF($A1:AV1,AW1,$A7:AV7)*100,IF(AW4="理由","",SUMIF('様式B（入力シート）'!$A$9:$A$44,AW3,'様式B（入力シート）'!$G$9:$G$44)))</f>
        <v>0</v>
      </c>
      <c r="AX7" s="35">
        <f>IF(AX4="調達割合",SUMIF($A1:AV1,AX1,$A7:AV7)/SUMIF($A1:AW1,AX1,$A7:AW7)*100,IF(AX4="理由","",SUMIF('様式B（入力シート）'!$A$9:$A$44,AX3,'様式B（入力シート）'!$G$9:$G$44)))</f>
        <v>0</v>
      </c>
      <c r="AY7" s="35">
        <f>IF(AY4="調達割合",SUMIF($A1:AW1,AY1,$A7:AW7)/SUMIF($A1:AX1,AY1,$A7:AX7)*100,IF(AY4="理由","",SUMIF('様式B（入力シート）'!$A$9:$A$44,AY3,'様式B（入力シート）'!$G$9:$G$44)))</f>
        <v>0</v>
      </c>
      <c r="AZ7" s="55">
        <f>IF(AZ4="調達割合",SUMIF($A1:AX1,AZ1,$A7:AX7)/SUMIF($A1:AY1,AZ1,$A7:AY7)*100,IF(AZ4="理由","",SUMIF('様式B（入力シート）'!$A$9:$A$44,AZ3,'様式B（入力シート）'!$G$9:$G$44)))</f>
        <v>0</v>
      </c>
      <c r="BA7" s="35" t="e">
        <f>IF(BA4="調達割合",SUMIF($A1:AX1,BA1,$A7:AX7)/SUMIF($A1:AY1,BA1,$A7:AY7)*100,IF(BA4="理由","",SUMIF('様式B（入力シート）'!$A$9:$A$44,BA3,'様式B（入力シート）'!$G$9:$G$44)))</f>
        <v>#DIV/0!</v>
      </c>
      <c r="BB7" s="35">
        <f>IF(BB4="調達割合",SUMIF($A1:AY1,BB1,$A7:AY7)/SUMIF($A1:BA1,BB1,$A7:BA7)*100,IF(BB4="理由","",SUMIF('様式B（入力シート）'!$A$9:$A$44,BB3,'様式B（入力シート）'!$G$9:$G$44)))</f>
      </c>
      <c r="BC7" s="35">
        <f>IF(BC4="調達割合",SUMIF($A1:BA1,BC1,$A7:BA7)/SUMIF($A1:BB1,BC1,$A7:BB7)*100,IF(BC4="理由","",SUMIF('様式B（入力シート）'!$A$9:$A$44,BC3,'様式B（入力シート）'!$G$9:$G$44)))</f>
        <v>0</v>
      </c>
      <c r="BD7" s="35">
        <f>IF(BD4="調達割合",SUMIF($A1:BB1,BD1,$A7:BB7)/SUMIF($A1:BC1,BD1,$A7:BC7)*100,IF(BD4="理由","",SUMIF('様式B（入力シート）'!$A$9:$A$44,BD3,'様式B（入力シート）'!$G$9:$G$44)))</f>
        <v>0</v>
      </c>
      <c r="BE7" s="35">
        <f>IF(BE4="調達割合",SUMIF($A1:BC1,BE1,$A7:BC7)/SUMIF($A1:BD1,BE1,$A7:BD7)*100,IF(BE4="理由","",SUMIF('様式B（入力シート）'!$A$9:$A$44,BE3,'様式B（入力シート）'!$G$9:$G$44)))</f>
        <v>0</v>
      </c>
      <c r="BF7" s="35">
        <f>IF(BF4="調達割合",SUMIF($A1:BD1,BF1,$A7:BD7)/SUMIF($A1:BE1,BF1,$A7:BE7)*100,IF(BF4="理由","",SUMIF('様式B（入力シート）'!$A$9:$A$44,BF3,'様式B（入力シート）'!$G$9:$G$44)))</f>
        <v>0</v>
      </c>
      <c r="BG7" s="35">
        <f>IF(BG4="調達割合",SUMIF($A1:BE1,BG1,$A7:BE7)/SUMIF($A1:BF1,BG1,$A7:BF7)*100,IF(BG4="理由","",SUMIF('様式B（入力シート）'!$A$9:$A$44,BG3,'様式B（入力シート）'!$G$9:$G$44)))</f>
        <v>0</v>
      </c>
      <c r="BH7" s="55">
        <f>IF(BH4="調達割合",SUMIF($A1:BF1,BH1,$A7:BF7)/SUMIF($A1:BG1,BH1,$A7:BG7)*100,IF(BH4="理由","",SUMIF('様式B（入力シート）'!$A$9:$A$44,BH3,'様式B（入力シート）'!$G$9:$G$44)))</f>
        <v>0</v>
      </c>
      <c r="BI7" s="35" t="e">
        <f>IF(BI4="調達割合",SUMIF($A1:BF1,BI1,$A7:BF7)/SUMIF($A1:BG1,BI1,$A7:BG7)*100,IF(BI4="理由","",SUMIF('様式B（入力シート）'!$A$9:$A$44,BI3,'様式B（入力シート）'!$G$9:$G$44)))</f>
        <v>#DIV/0!</v>
      </c>
      <c r="BJ7" s="35">
        <f>IF(BJ4="調達割合",SUMIF($A1:BG1,BJ1,$A7:BG7)/SUMIF($A1:BI1,BJ1,$A7:BI7)*100,IF(BJ4="理由","",SUMIF('様式B（入力シート）'!$A$9:$A$44,BJ3,'様式B（入力シート）'!$G$9:$G$44)))</f>
      </c>
      <c r="BK7" s="35">
        <f>IF(BK4="調達割合",SUMIF($A1:BI1,BK1,$A7:BI7)/SUMIF($A1:BJ1,BK1,$A7:BJ7)*100,IF(BK4="理由","",SUMIF('様式B（入力シート）'!$A$9:$A$44,BK3,'様式B（入力シート）'!$G$9:$G$44)))</f>
        <v>0</v>
      </c>
      <c r="BL7" s="35">
        <f>IF(BL4="調達割合",SUMIF($A1:BJ1,BL1,$A7:BJ7)/SUMIF($A1:BK1,BL1,$A7:BK7)*100,IF(BL4="理由","",SUMIF('様式B（入力シート）'!$A$9:$A$44,BL3,'様式B（入力シート）'!$G$9:$G$44)))</f>
        <v>0</v>
      </c>
      <c r="BM7" s="55">
        <f>IF(BM4="調達割合",SUMIF($A1:BK1,BM1,$A7:BK7)/SUMIF($A1:BL1,BM1,$A7:BL7)*100,IF(BM4="理由","",SUMIF('様式B（入力シート）'!$A$9:$A$44,BM3,'様式B（入力シート）'!$G$9:$G$44)))</f>
        <v>0</v>
      </c>
      <c r="BN7" s="35" t="e">
        <f>IF(BN4="調達割合",SUMIF($A1:BK1,BN1,$A7:BK7)/SUMIF($A1:BL1,BN1,$A7:BL7)*100,IF(BN4="理由","",SUMIF('様式B（入力シート）'!$A$9:$A$44,BN3,'様式B（入力シート）'!$G$9:$G$44)))</f>
        <v>#DIV/0!</v>
      </c>
      <c r="BO7" s="35">
        <f>IF(BO4="調達割合",SUMIF($A1:BL1,BO1,$A7:BL7)/SUMIF($A1:BN1,BO1,$A7:BN7)*100,IF(BO4="理由","",SUMIF('様式B（入力シート）'!$A$9:$A$44,BO3,'様式B（入力シート）'!$G$9:$G$44)))</f>
      </c>
      <c r="BP7" s="35">
        <f>IF(BP4="調達割合",SUMIF($A1:BN1,BP1,$A7:BN7)/SUMIF($A1:BO1,BP1,$A7:BO7)*100,IF(BP4="理由","",SUMIF('様式B（入力シート）'!$A$9:$A$44,BP3,'様式B（入力シート）'!$G$9:$G$44)))</f>
        <v>0</v>
      </c>
      <c r="BQ7" s="35">
        <f>IF(BQ4="調達割合",SUMIF($A1:BO1,BQ1,$A7:BO7)/SUMIF($A1:BP1,BQ1,$A7:BP7)*100,IF(BQ4="理由","",SUMIF('様式B（入力シート）'!$A$9:$A$44,BQ3,'様式B（入力シート）'!$G$9:$G$44)))</f>
        <v>0</v>
      </c>
      <c r="BR7" s="55">
        <f>IF(BR4="調達割合",SUMIF($A1:BP1,BR1,$A7:BP7)/SUMIF($A1:BQ1,BR1,$A7:BQ7)*100,IF(BR4="理由","",SUMIF('様式B（入力シート）'!$A$9:$A$44,BR3,'様式B（入力シート）'!$G$9:$G$44)))</f>
        <v>0</v>
      </c>
      <c r="BS7" s="35" t="e">
        <f>IF(BS4="調達割合",SUMIF($A1:BP1,BS1,$A7:BP7)/SUMIF($A1:BQ1,BS1,$A7:BQ7)*100,IF(BS4="理由","",SUMIF('様式B（入力シート）'!$A$9:$A$44,BS3,'様式B（入力シート）'!$G$9:$G$44)))</f>
        <v>#DIV/0!</v>
      </c>
      <c r="BT7" s="35">
        <f>IF(BT4="調達割合",SUMIF($A1:BQ1,BT1,$A7:BQ7)/SUMIF($A1:BS1,BT1,$A7:BS7)*100,IF(BT4="理由","",SUMIF('様式B（入力シート）'!$A$9:$A$44,BT3,'様式B（入力シート）'!$G$9:$G$44)))</f>
      </c>
      <c r="BU7" s="35">
        <f>IF(BU4="調達割合",SUMIF($A1:BS1,BU1,$A7:BS7)/SUMIF($A1:BT1,BU1,$A7:BT7)*100,IF(BU4="理由","",SUMIF('様式B（入力シート）'!$A$9:$A$44,BU3,'様式B（入力シート）'!$G$9:$G$44)))</f>
        <v>0</v>
      </c>
      <c r="BV7" s="35">
        <f>IF(BV4="調達割合",SUMIF($A1:BT1,BV1,$A7:BT7)/SUMIF($A1:BU1,BV1,$A7:BU7)*100,IF(BV4="理由","",SUMIF('様式B（入力シート）'!$A$9:$A$44,BV3,'様式B（入力シート）'!$G$9:$G$44)))</f>
        <v>0</v>
      </c>
      <c r="BW7" s="55">
        <f>IF(BW4="調達割合",SUMIF($A1:BU1,BW1,$A7:BU7)/SUMIF($A1:BV1,BW1,$A7:BV7)*100,IF(BW4="理由","",SUMIF('様式B（入力シート）'!$A$9:$A$44,BW3,'様式B（入力シート）'!$G$9:$G$44)))</f>
        <v>0</v>
      </c>
      <c r="BX7" s="35" t="e">
        <f>IF(BX4="調達割合",SUMIF($A1:BU1,BX1,$A7:BU7)/SUMIF($A1:BV1,BX1,$A7:BV7)*100,IF(BX4="理由","",SUMIF('様式B（入力シート）'!$A$9:$A$44,BX3,'様式B（入力シート）'!$G$9:$G$44)))</f>
        <v>#DIV/0!</v>
      </c>
      <c r="BY7" s="35">
        <f>IF(BY4="調達割合",SUMIF($A1:BV1,BY1,$A7:BV7)/SUMIF($A1:BX1,BY1,$A7:BX7)*100,IF(BY4="理由","",SUMIF('様式B（入力シート）'!$A$9:$A$44,BY3,'様式B（入力シート）'!$G$9:$G$44)))</f>
      </c>
      <c r="BZ7" s="35">
        <f>IF(BZ4="調達割合",SUMIF($A1:BX1,BZ1,$A7:BX7)/SUMIF($A1:BY1,BZ1,$A7:BY7)*100,IF(BZ4="理由","",SUMIF('様式B（入力シート）'!$A$9:$A$44,BZ3,'様式B（入力シート）'!$G$9:$G$44)))</f>
        <v>0</v>
      </c>
      <c r="CA7" s="35">
        <f>IF(CA4="調達割合",SUMIF($A1:BY1,CA1,$A7:BY7)/SUMIF($A1:BZ1,CA1,$A7:BZ7)*100,IF(CA4="理由","",SUMIF('様式B（入力シート）'!$A$9:$A$44,CA3,'様式B（入力シート）'!$G$9:$G$44)))</f>
        <v>0</v>
      </c>
      <c r="CB7" s="55">
        <f>IF(CB4="調達割合",SUMIF($A1:BZ1,CB1,$A7:BZ7)/SUMIF($A1:CA1,CB1,$A7:CA7)*100,IF(CB4="理由","",SUMIF('様式B（入力シート）'!$A$9:$A$44,CB3,'様式B（入力シート）'!$G$9:$G$44)))</f>
        <v>0</v>
      </c>
      <c r="CC7" s="35" t="e">
        <f>IF(CC4="調達割合",SUMIF($A1:BZ1,CC1,$A7:BZ7)/SUMIF($A1:CA1,CC1,$A7:CA7)*100,IF(CC4="理由","",SUMIF('様式B（入力シート）'!$A$9:$A$44,CC3,'様式B（入力シート）'!$G$9:$G$44)))</f>
        <v>#DIV/0!</v>
      </c>
      <c r="CD7" s="35">
        <f>IF(CD4="調達割合",SUMIF($A1:CA1,CD1,$A7:CA7)/SUMIF($A1:CC1,CD1,$A7:CC7)*100,IF(CD4="理由","",SUMIF('様式B（入力シート）'!$A$9:$A$44,CD3,'様式B（入力シート）'!$G$9:$G$44)))</f>
      </c>
      <c r="CE7" s="35">
        <f>IF(CE4="調達割合",SUMIF($A1:CC1,CE1,$A7:CC7)/SUMIF($A1:CD1,CE1,$A7:CD7)*100,IF(CE4="理由","",SUMIF('様式B（入力シート）'!$A$9:$A$44,CE3,'様式B（入力シート）'!$G$9:$G$44)))</f>
        <v>0</v>
      </c>
      <c r="CF7" s="35">
        <f>IF(CF4="調達割合",SUMIF($A1:CD1,CF1,$A7:CD7)/SUMIF($A1:CE1,CF1,$A7:CE7)*100,IF(CF4="理由","",SUMIF('様式B（入力シート）'!$A$9:$A$44,CF3,'様式B（入力シート）'!$G$9:$G$44)))</f>
        <v>0</v>
      </c>
      <c r="CG7" s="55">
        <f>IF(CG4="調達割合",SUMIF($A1:CE1,CG1,$A7:CE7)/SUMIF($A1:CF1,CG1,$A7:CF7)*100,IF(CG4="理由","",SUMIF('様式B（入力シート）'!$A$9:$A$44,CG3,'様式B（入力シート）'!$G$9:$G$44)))</f>
        <v>0</v>
      </c>
      <c r="CH7" s="35" t="e">
        <f>IF(CH4="調達割合",SUMIF($A1:CE1,CH1,$A7:CE7)/SUMIF($A1:CF1,CH1,$A7:CF7)*100,IF(CH4="理由","",SUMIF('様式B（入力シート）'!$A$9:$A$44,CH3,'様式B（入力シート）'!$G$9:$G$44)))</f>
        <v>#DIV/0!</v>
      </c>
      <c r="CI7" s="35">
        <f>IF(CI4="調達割合",SUMIF($A1:CF1,CI1,$A7:CF7)/SUMIF($A1:CH1,CI1,$A7:CH7)*100,IF(CI4="理由","",SUMIF('様式B（入力シート）'!$A$9:$A$44,CI3,'様式B（入力シート）'!$G$9:$G$44)))</f>
      </c>
      <c r="CJ7" s="35">
        <f>IF(CJ4="調達割合",SUMIF($A1:CH1,CJ1,$A7:CH7)/SUMIF($A1:CI1,CJ1,$A7:CI7)*100,IF(CJ4="理由","",SUMIF('様式B（入力シート）'!$A$9:$A$44,CJ3,'様式B（入力シート）'!$G$9:$G$44)))</f>
        <v>0</v>
      </c>
      <c r="CK7" s="35">
        <f>IF(CK4="調達割合",SUMIF($A1:CI1,CK1,$A7:CI7)/SUMIF($A1:CJ1,CK1,$A7:CJ7)*100,IF(CK4="理由","",SUMIF('様式B（入力シート）'!$A$9:$A$44,CK3,'様式B（入力シート）'!$G$9:$G$44)))</f>
        <v>0</v>
      </c>
      <c r="CL7" s="55">
        <f>IF(CL4="調達割合",SUMIF($A1:CJ1,CL1,$A7:CJ7)/SUMIF($A1:CK1,CL1,$A7:CK7)*100,IF(CL4="理由","",SUMIF('様式B（入力シート）'!$A$9:$A$44,CL3,'様式B（入力シート）'!$G$9:$G$44)))</f>
        <v>0</v>
      </c>
      <c r="CM7" s="35" t="e">
        <f>IF(CM4="調達割合",SUMIF($A1:CJ1,CM1,$A7:CJ7)/SUMIF($A1:CK1,CM1,$A7:CK7)*100,IF(CM4="理由","",SUMIF('様式B（入力シート）'!$A$9:$A$44,CM3,'様式B（入力シート）'!$G$9:$G$44)))</f>
        <v>#DIV/0!</v>
      </c>
      <c r="CN7" s="35">
        <f>IF(CN4="調達割合",SUMIF($A1:CK1,CN1,$A7:CK7)/SUMIF($A1:CM1,CN1,$A7:CM7)*100,IF(CN4="理由","",SUMIF('様式B（入力シート）'!$A$9:$A$44,CN3,'様式B（入力シート）'!$G$9:$G$44)))</f>
      </c>
      <c r="CO7" s="35">
        <f>IF(CO4="調達割合",SUMIF($A1:CM1,CO1,$A7:CM7)/SUMIF($A1:CN1,CO1,$A7:CN7)*100,IF(CO4="理由","",SUMIF('様式B（入力シート）'!$A$9:$A$44,CO3,'様式B（入力シート）'!$G$9:$G$44)))</f>
        <v>0</v>
      </c>
      <c r="CP7" s="35">
        <f>IF(CP4="調達割合",SUMIF($A1:CN1,CP1,$A7:CN7)/SUMIF($A1:CO1,CP1,$A7:CO7)*100,IF(CP4="理由","",SUMIF('様式B（入力シート）'!$A$9:$A$44,CP3,'様式B（入力シート）'!$G$9:$G$44)))</f>
        <v>0</v>
      </c>
      <c r="CQ7" s="55">
        <f>IF(CQ4="調達割合",SUMIF($A1:CO1,CQ1,$A7:CO7)/SUMIF($A1:CP1,CQ1,$A7:CP7)*100,IF(CQ4="理由","",SUMIF('様式B（入力シート）'!$A$9:$A$44,CQ3,'様式B（入力シート）'!$G$9:$G$44)))</f>
        <v>0</v>
      </c>
      <c r="CR7" s="35" t="e">
        <f>IF(CR4="調達割合",SUMIF($A1:CO1,CR1,$A7:CO7)/SUMIF($A1:CP1,CR1,$A7:CP7)*100,IF(CR4="理由","",SUMIF('様式B（入力シート）'!$A$9:$A$44,CR3,'様式B（入力シート）'!$G$9:$G$44)))</f>
        <v>#DIV/0!</v>
      </c>
      <c r="CS7" s="35">
        <f>IF(CS4="調達割合",SUMIF($A1:CP1,CS1,$A7:CP7)/SUMIF($A1:CR1,CS1,$A7:CR7)*100,IF(CS4="理由","",SUMIF('様式B（入力シート）'!$A$9:$A$44,CS3,'様式B（入力シート）'!$G$9:$G$44)))</f>
      </c>
      <c r="CT7" s="35">
        <f>IF(CT4="調達割合",SUMIF($A1:CR1,CT1,$A7:CR7)/SUMIF($A1:CS1,CT1,$A7:CS7)*100,IF(CT4="理由","",SUMIF('様式B（入力シート）'!$A$9:$A$44,CT3,'様式B（入力シート）'!$G$9:$G$44)))</f>
        <v>0</v>
      </c>
      <c r="CU7" s="35">
        <f>IF(CU4="調達割合",SUMIF($A1:CS1,CU1,$A7:CS7)/SUMIF($A1:CT1,CU1,$A7:CT7)*100,IF(CU4="理由","",SUMIF('様式B（入力シート）'!$A$9:$A$44,CU3,'様式B（入力シート）'!$G$9:$G$44)))</f>
        <v>0</v>
      </c>
      <c r="CV7" s="35">
        <f>IF(CV4="調達割合",SUMIF($A1:CT1,CV1,$A7:CT7)/SUMIF($A1:CU1,CV1,$A7:CU7)*100,IF(CV4="理由","",SUMIF('様式B（入力シート）'!$A$9:$A$44,CV3,'様式B（入力シート）'!$G$9:$G$44)))</f>
        <v>0</v>
      </c>
      <c r="CW7" s="55">
        <f>IF(CW4="調達割合",SUMIF($A1:CU1,CW1,$A7:CU7)/SUMIF($A1:CV1,CW1,$A7:CV7)*100,IF(CW4="理由","",SUMIF('様式B（入力シート）'!$A$9:$A$44,CW3,'様式B（入力シート）'!$G$9:$G$44)))</f>
        <v>0</v>
      </c>
      <c r="CX7" s="35" t="e">
        <f>IF(CX4="調達割合",SUMIF($A1:CU1,CX1,$A7:CU7)/SUMIF($A1:CV1,CX1,$A7:CV7)*100,IF(CX4="理由","",SUMIF('様式B（入力シート）'!$A$9:$A$44,CX3,'様式B（入力シート）'!$G$9:$G$44)))</f>
        <v>#DIV/0!</v>
      </c>
      <c r="CY7" s="35">
        <f>IF(CY4="調達割合",SUMIF($A1:CV1,CY1,$A7:CV7)/SUMIF($A1:CX1,CY1,$A7:CX7)*100,IF(CY4="理由","",SUMIF('様式B（入力シート）'!$A$9:$A$44,CY3,'様式B（入力シート）'!$G$9:$G$44)))</f>
      </c>
      <c r="CZ7" s="35">
        <f>IF(CZ4="調達割合",SUMIF($A1:CX1,CZ1,$A7:CX7)/SUMIF($A1:CY1,CZ1,$A7:CY7)*100,IF(CZ4="理由","",SUMIF('様式B（入力シート）'!$A$9:$A$44,CZ3,'様式B（入力シート）'!$G$9:$G$44)))</f>
        <v>0</v>
      </c>
      <c r="DA7" s="35">
        <f>IF(DA4="調達割合",SUMIF($A1:CY1,DA1,$A7:CY7)/SUMIF($A1:CZ1,DA1,$A7:CZ7)*100,IF(DA4="理由","",SUMIF('様式B（入力シート）'!$A$9:$A$44,DA3,'様式B（入力シート）'!$G$9:$G$44)))</f>
        <v>0</v>
      </c>
      <c r="DB7" s="55">
        <f>IF(DB4="調達割合",SUMIF($A1:CZ1,DB1,$A7:CZ7)/SUMIF($A1:DA1,DB1,$A7:DA7)*100,IF(DB4="理由","",SUMIF('様式B（入力シート）'!$A$9:$A$44,DB3,'様式B（入力シート）'!$G$9:$G$44)))</f>
        <v>0</v>
      </c>
      <c r="DC7" s="35" t="e">
        <f>IF(DC4="調達割合",SUMIF($A1:CZ1,DC1,$A7:CZ7)/SUMIF($A1:DA1,DC1,$A7:DA7)*100,IF(DC4="理由","",SUMIF('様式B（入力シート）'!$A$9:$A$44,DC3,'様式B（入力シート）'!$G$9:$G$44)))</f>
        <v>#DIV/0!</v>
      </c>
      <c r="DD7" s="35">
        <f>IF(DD4="調達割合",SUMIF($A1:DA1,DD1,$A7:DA7)/SUMIF($A1:DC1,DD1,$A7:DC7)*100,IF(DD4="理由","",SUMIF('様式B（入力シート）'!$A$9:$A$44,DD3,'様式B（入力シート）'!$G$9:$G$44)))</f>
      </c>
      <c r="DE7" s="35">
        <f>IF(DE4="調達割合",SUMIF($A1:DC1,DE1,$A7:DC7)/SUMIF($A1:DD1,DE1,$A7:DD7)*100,IF(DE4="理由","",SUMIF('様式B（入力シート）'!$A$9:$A$44,DE3,'様式B（入力シート）'!$G$9:$G$44)))</f>
        <v>0</v>
      </c>
      <c r="DF7" s="35">
        <f>IF(DF4="調達割合",SUMIF($A1:DD1,DF1,$A7:DD7)/SUMIF($A1:DE1,DF1,$A7:DE7)*100,IF(DF4="理由","",SUMIF('様式B（入力シート）'!$A$9:$A$44,DF3,'様式B（入力シート）'!$G$9:$G$44)))</f>
        <v>0</v>
      </c>
      <c r="DG7" s="55">
        <f>IF(DG4="調達割合",SUMIF($A1:DE1,DG1,$A7:DE7)/SUMIF($A1:DF1,DG1,$A7:DF7)*100,IF(DG4="理由","",SUMIF('様式B（入力シート）'!$A$9:$A$44,DG3,'様式B（入力シート）'!$G$9:$G$44)))</f>
        <v>0</v>
      </c>
      <c r="DH7" s="35" t="e">
        <f>IF(DH4="調達割合",SUMIF($A1:DE1,DH1,$A7:DE7)/SUMIF($A1:DF1,DH1,$A7:DF7)*100,IF(DH4="理由","",SUMIF('様式B（入力シート）'!$A$9:$A$44,DH3,'様式B（入力シート）'!$G$9:$G$44)))</f>
        <v>#DIV/0!</v>
      </c>
      <c r="DI7" s="35">
        <f>IF(DI4="調達割合",SUMIF($A1:DF1,DI1,$A7:DF7)/SUMIF($A1:DH1,DI1,$A7:DH7)*100,IF(DI4="理由","",SUMIF('様式B（入力シート）'!$A$9:$A$44,DI3,'様式B（入力シート）'!$G$9:$G$44)))</f>
      </c>
      <c r="DJ7" s="35">
        <f>IF(DJ4="調達割合",SUMIF($A1:DH1,DJ1,$A7:DH7)/SUMIF($A1:DI1,DJ1,$A7:DI7)*100,IF(DJ4="理由","",SUMIF('様式B（入力シート）'!$A$9:$A$44,DJ3,'様式B（入力シート）'!$G$9:$G$44)))</f>
        <v>0</v>
      </c>
      <c r="DK7" s="35">
        <f>IF(DK4="調達割合",SUMIF($A1:DI1,DK1,$A7:DI7)/SUMIF($A1:DJ1,DK1,$A7:DJ7)*100,IF(DK4="理由","",SUMIF('様式B（入力シート）'!$A$9:$A$44,DK3,'様式B（入力シート）'!$G$9:$G$44)))</f>
        <v>0</v>
      </c>
      <c r="DL7" s="55">
        <f>IF(DL4="調達割合",SUMIF($A1:DJ1,DL1,$A7:DJ7)/SUMIF($A1:DK1,DL1,$A7:DK7)*100,IF(DL4="理由","",SUMIF('様式B（入力シート）'!$A$9:$A$44,DL3,'様式B（入力シート）'!$G$9:$G$44)))</f>
        <v>0</v>
      </c>
      <c r="DM7" s="35" t="e">
        <f>IF(DM4="調達割合",SUMIF($A1:DJ1,DM1,$A7:DJ7)/SUMIF($A1:DK1,DM1,$A7:DK7)*100,IF(DM4="理由","",SUMIF('様式B（入力シート）'!$A$9:$A$44,DM3,'様式B（入力シート）'!$G$9:$G$44)))</f>
        <v>#DIV/0!</v>
      </c>
      <c r="DN7" s="35">
        <f>IF(DN4="調達割合",SUMIF($A1:DK1,DN1,$A7:DK7)/SUMIF($A1:DL1,DN1,$A7:DL7)*100,IF(DN4="理由","",SUMIF('様式B（入力シート）'!$A$9:$A$44,DN3,'様式B（入力シート）'!$G$9:$G$44)))</f>
      </c>
      <c r="DO7" s="35">
        <f>IF(DO4="調達割合",SUMIF($A1:DL1,DO1,$A7:DL7)/SUMIF($A1:DM1,DO1,$A7:DM7)*100,IF(DO4="理由","",SUMIF('様式B（入力シート）'!$A$9:$A$44,DO3,'様式B（入力シート）'!$G$9:$G$44)))</f>
        <v>0</v>
      </c>
      <c r="DP7" s="35">
        <f>IF(DP4="調達割合",SUMIF($A1:DM1,DP1,$A7:DM7)/SUMIF($A1:DN1,DP1,$A7:DN7)*100,IF(DP4="理由","",SUMIF('様式B（入力シート）'!$A$9:$A$44,DP3,'様式B（入力シート）'!$G$9:$G$44)))</f>
        <v>0</v>
      </c>
      <c r="DQ7" s="35">
        <f>IF(DQ4="調達割合",SUMIF($A1:DN1,DQ1,$A7:DN7)/SUMIF($A1:DO1,DQ1,$A7:DO7)*100,IF(DQ4="理由","",SUMIF('様式B（入力シート）'!$A$9:$A$44,DQ3,'様式B（入力シート）'!$G$9:$G$44)))</f>
        <v>0</v>
      </c>
      <c r="DR7" s="35">
        <f>IF(DR4="調達割合",SUMIF($A1:DO1,DR1,$A7:DO7)/SUMIF($A1:DP1,DR1,$A7:DP7)*100,IF(DR4="理由","",SUMIF('様式B（入力シート）'!$A$9:$A$44,DR3,'様式B（入力シート）'!$G$9:$G$44)))</f>
        <v>0</v>
      </c>
      <c r="DS7" s="35">
        <f>IF(DS4="調達割合",SUMIF($A1:DP1,DS1,$A7:DP7)/SUMIF($A1:DQ1,DS1,$A7:DQ7)*100,IF(DS4="理由","",SUMIF('様式B（入力シート）'!$A$9:$A$44,DS3,'様式B（入力シート）'!$G$9:$G$44)))</f>
        <v>0</v>
      </c>
      <c r="DT7" s="35">
        <f>IF(DT4="調達割合",SUMIF($A1:DQ1,DT1,$A7:DQ7)/SUMIF($A1:DR1,DT1,$A7:DR7)*100,IF(DT4="理由","",SUMIF('様式B（入力シート）'!$A$9:$A$44,DT3,'様式B（入力シート）'!$G$9:$G$44)))</f>
        <v>0</v>
      </c>
      <c r="DU7" s="70">
        <f>IF(DU4="調達割合",SUMIF($A1:DR1,DU1,$A7:DR7)/SUMIF($A1:DS1,DU1,$A7:DS7)*100,IF(DU4="理由","",SUMIF('様式B（入力シート）'!$A$9:$A$44,DU3,'様式B（入力シート）'!$G$9:$G$44)))</f>
        <v>0</v>
      </c>
      <c r="DV7" s="70">
        <f>IF(DV4="調達割合",SUMIF($A1:DS1,DV1,$A7:DS7)/SUMIF($A1:DT1,DV1,$A7:DT7)*100,IF(DV4="理由","",SUMIF('様式B（入力シート）'!$A$9:$A$44,DV3,'様式B（入力シート）'!$G$9:$G$44)))</f>
        <v>0</v>
      </c>
      <c r="DW7" s="70">
        <f>IF(DW4="調達割合",SUMIF($A1:DT1,DW1,$A7:DT7)/SUMIF($A1:DU1,DW1,$A7:DU7)*100,IF(DW4="理由","",SUMIF('様式B（入力シート）'!$A$9:$A$44,DW3,'様式B（入力シート）'!$G$9:$G$44)))</f>
        <v>0</v>
      </c>
      <c r="DX7" s="71">
        <f>IF(DX4="調達割合",SUMIF($A1:DU1,DX1,$A7:DU7)/SUMIF($A1:DV1,DX1,$A7:DV7)*100,IF(DX4="理由","",SUMIF('様式B（入力シート）'!$A$9:$A$44,DX3,'様式B（入力シート）'!$G$9:$G$44)))</f>
        <v>0</v>
      </c>
      <c r="DY7" s="70" t="e">
        <f>IF(DY4="調達割合",SUMIF($A1:DV1,DY1,$A7:DV7)/SUMIF($A1:DW1,DY1,$A7:DW7)*100,IF(DY4="理由","",SUMIF('様式B（入力シート）'!$A$9:$A$44,DY3,'様式B（入力シート）'!$G$9:$G$44)))</f>
        <v>#DIV/0!</v>
      </c>
      <c r="DZ7" s="70">
        <f>IF(DZ4="調達割合",SUMIF($A1:DW1,DZ1,$A7:DW7)/SUMIF($A1:DX1,DZ1,$A7:DX7)*100,IF(DZ4="理由","",SUMIF('様式B（入力シート）'!$A$9:$A$44,DZ3,'様式B（入力シート）'!$G$9:$G$44)))</f>
      </c>
      <c r="EA7" s="70">
        <f>IF(EA4="調達割合",SUMIF($A1:DX1,EA1,$A7:DX7)/SUMIF($A1:DY1,EA1,$A7:DY7)*100,IF(EA4="理由","",SUMIF('様式B（入力シート）'!$A$9:$A$44,EA3,'様式B（入力シート）'!$G$9:$G$44)))</f>
        <v>0</v>
      </c>
      <c r="EB7" s="70">
        <f>IF(EB4="調達割合",SUMIF($A1:DY1,EB1,$A7:DY7)/SUMIF($A1:DZ1,EB1,$A7:DZ7)*100,IF(EB4="理由","",SUMIF('様式B（入力シート）'!$A$9:$A$44,EB3,'様式B（入力シート）'!$G$9:$G$44)))</f>
        <v>0</v>
      </c>
      <c r="EC7" s="71">
        <f>IF(EC4="調達割合",SUMIF($A1:DZ1,EC1,$A7:DZ7)/SUMIF($A1:EA1,EC1,$A7:EA7)*100,IF(EC4="理由","",SUMIF('様式B（入力シート）'!$A$9:$A$44,EC3,'様式B（入力シート）'!$G$9:$G$44)))</f>
        <v>0</v>
      </c>
      <c r="ED7" s="70" t="e">
        <f>IF(ED4="調達割合",SUMIF($A1:EA1,ED1,$A7:EA7)/SUMIF($A1:EB1,ED1,$A7:EB7)*100,IF(ED4="理由","",SUMIF('様式B（入力シート）'!$A$9:$A$44,ED3,'様式B（入力シート）'!$G$9:$G$44)))</f>
        <v>#DIV/0!</v>
      </c>
      <c r="EE7" s="70">
        <f>IF(EE4="調達割合",SUMIF($A1:EB1,EE1,$A7:EB7)/SUMIF($A1:EC1,EE1,$A7:EC7)*100,IF(EE4="理由","",SUMIF('様式B（入力シート）'!$A$9:$A$44,EE3,'様式B（入力シート）'!$G$9:$G$44)))</f>
      </c>
      <c r="EF7" s="70">
        <f>IF(EF4="調達割合",SUMIF($A1:EC1,EF1,$A7:EC7)/SUMIF($A1:ED1,EF1,$A7:ED7)*100,IF(EF4="理由","",SUMIF('様式B（入力シート）'!$A$9:$A$44,EF3,'様式B（入力シート）'!$G$9:$G$44)))</f>
        <v>0</v>
      </c>
      <c r="EG7" s="70">
        <f>IF(EG4="調達割合",SUMIF($A1:ED1,EG1,$A7:ED7)/SUMIF($A1:EE1,EG1,$A7:EE7)*100,IF(EG4="理由","",SUMIF('様式B（入力シート）'!$A$9:$A$44,EG3,'様式B（入力シート）'!$G$9:$G$44)))</f>
        <v>0</v>
      </c>
      <c r="EH7" s="71">
        <f>IF(EH4="調達割合",SUMIF($A1:EE1,EH1,$A7:EE7)/SUMIF($A1:EF1,EH1,$A7:EF7)*100,IF(EH4="理由","",SUMIF('様式B（入力シート）'!$A$9:$A$44,EH3,'様式B（入力シート）'!$G$9:$G$44)))</f>
        <v>0</v>
      </c>
      <c r="EI7" s="70" t="e">
        <f>IF(EI4="調達割合",SUMIF($A1:EF1,EI1,$A7:EF7)/SUMIF($A1:EG1,EI1,$A7:EG7)*100,IF(EI4="理由","",SUMIF('様式B（入力シート）'!$A$9:$A$44,EI3,'様式B（入力シート）'!$G$9:$G$44)))</f>
        <v>#DIV/0!</v>
      </c>
      <c r="EJ7" s="70">
        <f>IF(EJ4="調達割合",SUMIF($A1:EG1,EJ1,$A7:EG7)/SUMIF($A1:EH1,EJ1,$A7:EH7)*100,IF(EJ4="理由","",SUMIF('様式B（入力シート）'!$A$9:$A$44,EJ3,'様式B（入力シート）'!$G$9:$G$44)))</f>
      </c>
      <c r="EK7" s="70">
        <f>IF(EK4="調達割合",SUMIF($A1:EH1,EK1,$A7:EH7)/SUMIF($A1:EI1,EK1,$A7:EI7)*100,IF(EK4="理由","",SUMIF('様式B（入力シート）'!$A$9:$A$44,EK3,'様式B（入力シート）'!$G$9:$G$44)))</f>
        <v>0</v>
      </c>
      <c r="EL7" s="70">
        <f>IF(EL4="調達割合",SUMIF($A1:EI1,EL1,$A7:EI7)/SUMIF($A1:EJ1,EL1,$A7:EJ7)*100,IF(EL4="理由","",SUMIF('様式B（入力シート）'!$A$9:$A$44,EL3,'様式B（入力シート）'!$G$9:$G$44)))</f>
        <v>0</v>
      </c>
      <c r="EM7" s="71">
        <f>IF(EM4="調達割合",SUMIF($A1:EJ1,EM1,$A7:EJ7)/SUMIF($A1:EK1,EM1,$A7:EK7)*100,IF(EM4="理由","",SUMIF('様式B（入力シート）'!$A$9:$A$44,EM3,'様式B（入力シート）'!$G$9:$G$44)))</f>
        <v>0</v>
      </c>
      <c r="EN7" s="70" t="e">
        <f>IF(EN4="調達割合",SUMIF($A1:EK1,EN1,$A7:EK7)/SUMIF($A1:EL1,EN1,$A7:EL7)*100,IF(EN4="理由","",SUMIF('様式B（入力シート）'!$A$9:$A$44,EN3,'様式B（入力シート）'!$G$9:$G$44)))</f>
        <v>#DIV/0!</v>
      </c>
      <c r="EO7" s="70">
        <f>IF(EO4="調達割合",SUMIF($A1:EL1,EO1,$A7:EL7)/SUMIF($A1:EM1,EO1,$A7:EM7)*100,IF(EO4="理由","",SUMIF('様式B（入力シート）'!$A$9:$A$44,EO3,'様式B（入力シート）'!$G$9:$G$44)))</f>
      </c>
      <c r="EP7" s="70">
        <f>IF(EP4="調達割合",SUMIF($A1:EM1,EP1,$A7:EM7)/SUMIF($A1:EN1,EP1,$A7:EN7)*100,IF(EP4="理由","",SUMIF('様式B（入力シート）'!$A$9:$A$44,EP3,'様式B（入力シート）'!$G$9:$G$44)))</f>
        <v>0</v>
      </c>
      <c r="EQ7" s="70">
        <f>IF(EQ4="調達割合",SUMIF($A1:EN1,EQ1,$A7:EN7)/SUMIF($A1:EO1,EQ1,$A7:EO7)*100,IF(EQ4="理由","",SUMIF('様式B（入力シート）'!$A$9:$A$44,EQ3,'様式B（入力シート）'!$G$9:$G$44)))</f>
        <v>0</v>
      </c>
      <c r="ER7" s="71">
        <f>IF(ER4="調達割合",SUMIF($A1:EO1,ER1,$A7:EO7)/SUMIF($A1:EP1,ER1,$A7:EP7)*100,IF(ER4="理由","",SUMIF('様式B（入力シート）'!$A$9:$A$44,ER3,'様式B（入力シート）'!$G$9:$G$44)))</f>
        <v>0</v>
      </c>
      <c r="ES7" s="70" t="e">
        <f>IF(ES4="調達割合",SUMIF($A1:EP1,ES1,$A7:EP7)/SUMIF($A1:EQ1,ES1,$A7:EQ7)*100,IF(ES4="理由","",SUMIF('様式B（入力シート）'!$A$9:$A$44,ES3,'様式B（入力シート）'!$G$9:$G$44)))</f>
        <v>#DIV/0!</v>
      </c>
      <c r="ET7" s="70">
        <f>IF(ET4="調達割合",SUMIF($A1:EQ1,ET1,$A7:EQ7)/SUMIF($A1:ER1,ET1,$A7:ER7)*100,IF(ET4="理由","",SUMIF('様式B（入力シート）'!$A$9:$A$44,ET3,'様式B（入力シート）'!$G$9:$G$44)))</f>
      </c>
      <c r="EU7" s="70">
        <f>IF(EU4="調達割合",SUMIF($A1:EM1,EU1,$A7:EM7)/SUMIF($A1:EN1,EU1,$A7:EN7)*100,IF(EU4="理由","",SUMIF('様式B（入力シート）'!$A$9:$A$44,EU3,'様式B（入力シート）'!$G$9:$G$44)))</f>
        <v>0</v>
      </c>
      <c r="EV7" s="70">
        <f>IF(EV4="調達割合",SUMIF($A1:EN1,EV1,$A7:EN7)/SUMIF($A1:EO1,EV1,$A7:EO7)*100,IF(EV4="理由","",SUMIF('様式B（入力シート）'!$A$9:$A$44,EV3,'様式B（入力シート）'!$G$9:$G$44)))</f>
        <v>0</v>
      </c>
      <c r="EW7" s="71">
        <f>IF(EW4="調達割合",SUMIF($A1:EO1,EW1,$A7:EO7)/SUMIF($A1:EU1,EW1,$A7:EU7)*100,IF(EW4="理由","",SUMIF('様式B（入力シート）'!$A$9:$A$44,EW3,'様式B（入力シート）'!$G$9:$G$44)))</f>
        <v>0</v>
      </c>
      <c r="EX7" s="70" t="e">
        <f>IF(EX4="調達割合",SUMIF($A1:EU1,EX1,$A7:EU7)/SUMIF($A1:EV1,EX1,$A7:EV7)*100,IF(EX4="理由","",SUMIF('様式B（入力シート）'!$A$9:$A$44,EX3,'様式B（入力シート）'!$G$9:$G$44)))</f>
        <v>#DIV/0!</v>
      </c>
      <c r="EY7" s="70">
        <f>IF(EY4="調達割合",SUMIF($A1:EV1,EY1,$A7:EV7)/SUMIF($A1:EW1,EY1,$A7:EW7)*100,IF(EY4="理由","",SUMIF('様式B（入力シート）'!$A$9:$A$44,EY3,'様式B（入力シート）'!$G$9:$G$44)))</f>
      </c>
      <c r="EZ7" s="70">
        <f>IF(EZ4="調達割合",SUMIF($A1:EW1,EZ1,$A7:EW7)/SUMIF($A1:EX1,EZ1,$A7:EX7)*100,IF(EZ4="理由","",SUMIF('様式B（入力シート）'!$A$9:$A$44,EZ3,'様式B（入力シート）'!$G$9:$G$44)))</f>
        <v>0</v>
      </c>
      <c r="FA7" s="70">
        <f>IF(FA4="調達割合",SUMIF($A1:EX1,FA1,$A7:EX7)/SUMIF($A1:EY1,FA1,$A7:EY7)*100,IF(FA4="理由","",SUMIF('様式B（入力シート）'!$A$9:$A$44,FA3,'様式B（入力シート）'!$G$9:$G$44)))</f>
        <v>0</v>
      </c>
      <c r="FB7" s="70">
        <f>IF(FB4="調達割合",SUMIF($A1:EY1,FB1,$A7:EY7)/SUMIF($A1:EZ1,FB1,$A7:EZ7)*100,IF(FB4="理由","",SUMIF('様式B（入力シート）'!$A$9:$A$44,FB3,'様式B（入力シート）'!$G$9:$G$44)))</f>
        <v>0</v>
      </c>
      <c r="FC7" s="71">
        <f>IF(FC4="調達割合",SUMIF($A1:EZ1,FC1,$A7:EZ7)/SUMIF($A1:FA1,FC1,$A7:FA7)*100,IF(FC4="理由","",SUMIF('様式B（入力シート）'!$A$9:$A$44,FC3,'様式B（入力シート）'!$G$9:$G$44)))</f>
        <v>0</v>
      </c>
      <c r="FD7" s="70" t="e">
        <f>IF(FD4="調達割合",SUMIF($A1:FA1,FD1,$A7:FA7)/SUMIF($A1:FB1,FD1,$A7:FB7)*100,IF(FD4="理由","",SUMIF('様式B（入力シート）'!$A$9:$A$44,FD3,'様式B（入力シート）'!$G$9:$G$44)))</f>
        <v>#DIV/0!</v>
      </c>
      <c r="FE7" s="70">
        <f>IF(FE4="調達割合",SUMIF($A1:FB1,FE1,$A7:FB7)/SUMIF($A1:FC1,FE1,$A7:FC7)*100,IF(FE4="理由","",SUMIF('様式B（入力シート）'!$A$9:$A$44,FE3,'様式B（入力シート）'!$G$9:$G$44)))</f>
      </c>
      <c r="FF7" s="70">
        <f>IF(FF4="調達割合",SUMIF($A1:FC1,FF1,$A7:FC7)/SUMIF($A1:FD1,FF1,$A7:FD7)*100,IF(FF4="理由","",SUMIF('様式B（入力シート）'!$A$9:$A$44,FF3,'様式B（入力シート）'!$G$9:$G$44)))</f>
        <v>0</v>
      </c>
      <c r="FG7" s="70">
        <f>IF(FG4="調達割合",SUMIF($A1:FD1,FG1,$A7:FD7)/SUMIF($A1:FE1,FG1,$A7:FE7)*100,IF(FG4="理由","",SUMIF('様式B（入力シート）'!$A$9:$A$44,FG3,'様式B（入力シート）'!$G$9:$G$44)))</f>
        <v>0</v>
      </c>
      <c r="FH7" s="71">
        <f>IF(FH4="調達割合",SUMIF($A1:FE1,FH1,$A7:FE7)/SUMIF($A1:FF1,FH1,$A7:FF7)*100,IF(FH4="理由","",SUMIF('様式B（入力シート）'!$A$9:$A$44,FH3,'様式B（入力シート）'!$G$9:$G$44)))</f>
        <v>0</v>
      </c>
      <c r="FI7" s="70" t="e">
        <f>IF(FI4="調達割合",SUMIF($A1:FF1,FI1,$A7:FF7)/SUMIF($A1:FG1,FI1,$A7:FG7)*100,IF(FI4="理由","",SUMIF('様式B（入力シート）'!$A$9:$A$44,FI3,'様式B（入力シート）'!$G$9:$G$44)))</f>
        <v>#DIV/0!</v>
      </c>
      <c r="FJ7" s="70">
        <f>IF(FJ4="調達割合",SUMIF($A1:FG1,FJ1,$A7:FG7)/SUMIF($A1:FH1,FJ1,$A7:FH7)*100,IF(FJ4="理由","",SUMIF('様式B（入力シート）'!$A$9:$A$44,FJ3,'様式B（入力シート）'!$G$9:$G$44)))</f>
      </c>
      <c r="FK7" s="70">
        <f>IF(FK4="調達割合",SUMIF($A1:FH1,FK1,$A7:FH7)/SUMIF($A1:FI1,FK1,$A7:FI7)*100,IF(FK4="理由","",SUMIF('様式B（入力シート）'!$A$9:$A$44,FK3,'様式B（入力シート）'!$G$9:$G$44)))</f>
        <v>0</v>
      </c>
      <c r="FL7" s="70">
        <f>IF(FL4="調達割合",SUMIF($A1:FI1,FL1,$A7:FI7)/SUMIF($A1:FJ1,FL1,$A7:FJ7)*100,IF(FL4="理由","",SUMIF('様式B（入力シート）'!$A$9:$A$44,FL3,'様式B（入力シート）'!$G$9:$G$44)))</f>
        <v>0</v>
      </c>
      <c r="FM7" s="71">
        <f>IF(FM4="調達割合",SUMIF($A1:FJ1,FM1,$A7:FJ7)/SUMIF($A1:FK1,FM1,$A7:FK7)*100,IF(FM4="理由","",SUMIF('様式B（入力シート）'!$A$9:$A$44,FM3,'様式B（入力シート）'!$G$9:$G$44)))</f>
        <v>0</v>
      </c>
      <c r="FN7" s="70" t="e">
        <f>IF(FN4="調達割合",SUMIF($A1:FK1,FN1,$A7:FK7)/SUMIF($A1:FL1,FN1,$A7:FL7)*100,IF(FN4="理由","",SUMIF('様式B（入力シート）'!$A$9:$A$44,FN3,'様式B（入力シート）'!$G$9:$G$44)))</f>
        <v>#DIV/0!</v>
      </c>
      <c r="FO7" s="70">
        <f>IF(FO4="調達割合",SUMIF($A1:FL1,FO1,$A7:FL7)/SUMIF($A1:FM1,FO1,$A7:FM7)*100,IF(FO4="理由","",SUMIF('様式B（入力シート）'!$A$9:$A$44,FO3,'様式B（入力シート）'!$G$9:$G$44)))</f>
      </c>
      <c r="FP7" s="70">
        <f>IF(FP4="調達割合",SUMIF($A1:FM1,FP1,$A7:FM7)/SUMIF($A1:FN1,FP1,$A7:FN7)*100,IF(FP4="理由","",SUMIF('様式B（入力シート）'!$A$9:$A$44,FP3,'様式B（入力シート）'!$G$9:$G$44)))</f>
        <v>0</v>
      </c>
      <c r="FQ7" s="70">
        <f>IF(FQ4="調達割合",SUMIF($A1:FN1,FQ1,$A7:FN7)/SUMIF($A1:FO1,FQ1,$A7:FO7)*100,IF(FQ4="理由","",SUMIF('様式B（入力シート）'!$A$9:$A$44,FQ3,'様式B（入力シート）'!$G$9:$G$44)))</f>
        <v>0</v>
      </c>
      <c r="FR7" s="71">
        <f>IF(FR4="調達割合",SUMIF($A1:FO1,FR1,$A7:FO7)/SUMIF($A1:FP1,FR1,$A7:FP7)*100,IF(FR4="理由","",SUMIF('様式B（入力シート）'!$A$9:$A$44,FR3,'様式B（入力シート）'!$G$9:$G$44)))</f>
        <v>0</v>
      </c>
      <c r="FS7" s="70" t="e">
        <f>IF(FS4="調達割合",SUMIF($A1:FP1,FS1,$A7:FP7)/SUMIF($A1:FQ1,FS1,$A7:FQ7)*100,IF(FS4="理由","",SUMIF('様式B（入力シート）'!$A$9:$A$44,FS3,'様式B（入力シート）'!$G$9:$G$44)))</f>
        <v>#DIV/0!</v>
      </c>
      <c r="FT7" s="70">
        <f>IF(FT4="調達割合",SUMIF($A1:FQ1,FT1,$A7:FQ7)/SUMIF($A1:FR1,FT1,$A7:FR7)*100,IF(FT4="理由","",SUMIF('様式B（入力シート）'!$A$9:$A$44,FT3,'様式B（入力シート）'!$G$9:$G$44)))</f>
      </c>
      <c r="FU7" s="70">
        <f>IF(FU4="調達割合",SUMIF($A1:FR1,FU1,$A7:FR7)/SUMIF($A1:FS1,FU1,$A7:FS7)*100,IF(FU4="理由","",SUMIF('様式B（入力シート）'!$A$9:$A$44,FU3,'様式B（入力シート）'!$G$9:$G$44)))</f>
        <v>0</v>
      </c>
      <c r="FV7" s="70">
        <f>IF(FV4="調達割合",SUMIF($A1:FS1,FV1,$A7:FS7)/SUMIF($A1:FT1,FV1,$A7:FT7)*100,IF(FV4="理由","",SUMIF('様式B（入力シート）'!$A$9:$A$44,FV3,'様式B（入力シート）'!$G$9:$G$44)))</f>
        <v>0</v>
      </c>
      <c r="FW7" s="71">
        <f>IF(FW4="調達割合",SUMIF($A1:FT1,FW1,$A7:FT7)/SUMIF($A1:FU1,FW1,$A7:FU7)*100,IF(FW4="理由","",SUMIF('様式B（入力シート）'!$A$9:$A$44,FW3,'様式B（入力シート）'!$G$9:$G$44)))</f>
        <v>0</v>
      </c>
      <c r="FX7" s="70" t="e">
        <f>IF(FX4="調達割合",SUMIF($A1:FU1,FX1,$A7:FU7)/SUMIF($A1:FV1,FX1,$A7:FV7)*100,IF(FX4="理由","",SUMIF('様式B（入力シート）'!$A$9:$A$44,FX3,'様式B（入力シート）'!$G$9:$G$44)))</f>
        <v>#DIV/0!</v>
      </c>
      <c r="FY7" s="70">
        <f>IF(FY4="調達割合",SUMIF($A1:FV1,FY1,$A7:FV7)/SUMIF($A1:FW1,FY1,$A7:FW7)*100,IF(FY4="理由","",SUMIF('様式B（入力シート）'!$A$9:$A$44,FY3,'様式B（入力シート）'!$G$9:$G$44)))</f>
      </c>
      <c r="FZ7" s="70">
        <f>IF(FZ4="調達割合",SUMIF($A1:FW1,FZ1,$A7:FW7)/SUMIF($A1:FX1,FZ1,$A7:FX7)*100,IF(FZ4="理由","",SUMIF('様式B（入力シート）'!$A$9:$A$44,FZ3,'様式B（入力シート）'!$G$9:$G$44)))</f>
        <v>0</v>
      </c>
      <c r="GA7" s="70">
        <f>IF(GA4="調達割合",SUMIF($A1:FX1,GA1,$A7:FX7)/SUMIF($A1:FY1,GA1,$A7:FY7)*100,IF(GA4="理由","",SUMIF('様式B（入力シート）'!$A$9:$A$44,GA3,'様式B（入力シート）'!$G$9:$G$44)))</f>
        <v>0</v>
      </c>
      <c r="GB7" s="71">
        <f>IF(GB4="調達割合",SUMIF($A1:FY1,GB1,$A7:FY7)/SUMIF($A1:FZ1,GB1,$A7:FZ7)*100,IF(GB4="理由","",SUMIF('様式B（入力シート）'!$A$9:$A$44,GB3,'様式B（入力シート）'!$G$9:$G$44)))</f>
        <v>0</v>
      </c>
      <c r="GC7" s="70" t="e">
        <f>IF(GC4="調達割合",SUMIF($A1:FZ1,GC1,$A7:FZ7)/SUMIF($A1:GA1,GC1,$A7:GA7)*100,IF(GC4="理由","",SUMIF('様式B（入力シート）'!$A$9:$A$44,GC3,'様式B（入力シート）'!$G$9:$G$44)))</f>
        <v>#DIV/0!</v>
      </c>
      <c r="GD7" s="70">
        <f>IF(GD4="調達割合",SUMIF($A1:GA1,GD1,$A7:GA7)/SUMIF($A1:GB1,GD1,$A7:GB7)*100,IF(GD4="理由","",SUMIF('様式B（入力シート）'!$A$9:$A$44,GD3,'様式B（入力シート）'!$G$9:$G$44)))</f>
      </c>
      <c r="GE7" s="70">
        <f>IF(GE4="調達割合",SUMIF($A1:GB1,GE1,$A7:GB7)/SUMIF($A1:GC1,GE1,$A7:GC7)*100,IF(GE4="理由","",SUMIF('様式B（入力シート）'!$A$9:$A$44,GE3,'様式B（入力シート）'!$G$9:$G$44)))</f>
        <v>0</v>
      </c>
      <c r="GF7" s="70">
        <f>IF(GF4="調達割合",SUMIF($A1:GC1,GF1,$A7:GC7)/SUMIF($A1:GD1,GF1,$A7:GD7)*100,IF(GF4="理由","",SUMIF('様式B（入力シート）'!$A$9:$A$44,GF3,'様式B（入力シート）'!$G$9:$G$44)))</f>
        <v>0</v>
      </c>
      <c r="GG7" s="71">
        <f>IF(GG4="調達割合",SUMIF($A1:GD1,GG1,$A7:GD7)/SUMIF($A1:GE1,GG1,$A7:GE7)*100,IF(GG4="理由","",SUMIF('様式B（入力シート）'!$A$9:$A$44,GG3,'様式B（入力シート）'!$G$9:$G$44)))</f>
        <v>0</v>
      </c>
      <c r="GH7" s="70" t="e">
        <f>IF(GH4="調達割合",SUMIF($A1:GE1,GH1,$A7:GE7)/SUMIF($A1:GF1,GH1,$A7:GF7)*100,IF(GH4="理由","",SUMIF('様式B（入力シート）'!$A$9:$A$44,GH3,'様式B（入力シート）'!$G$9:$G$44)))</f>
        <v>#DIV/0!</v>
      </c>
      <c r="GI7" s="70">
        <f>IF(GI4="調達割合",SUMIF($A1:GF1,GI1,$A7:GF7)/SUMIF($A1:GG1,GI1,$A7:GG7)*100,IF(GI4="理由","",SUMIF('様式B（入力シート）'!$A$9:$A$44,GI3,'様式B（入力シート）'!$G$9:$G$44)))</f>
      </c>
      <c r="GJ7" s="70">
        <f>IF(GJ4="調達割合",SUMIF($A1:GG1,GJ1,$A7:GG7)/SUMIF($A1:GH1,GJ1,$A7:GH7)*100,IF(GJ4="理由","",SUMIF('様式B（入力シート）'!$A$9:$A$44,GJ3,'様式B（入力シート）'!$G$9:$G$44)))</f>
        <v>0</v>
      </c>
      <c r="GK7" s="70">
        <f>IF(GK4="調達割合",SUMIF($A1:GH1,GK1,$A7:GH7)/SUMIF($A1:GI1,GK1,$A7:GI7)*100,IF(GK4="理由","",SUMIF('様式B（入力シート）'!$A$9:$A$44,GK3,'様式B（入力シート）'!$G$9:$G$44)))</f>
        <v>0</v>
      </c>
      <c r="GL7" s="71">
        <f>IF(GL4="調達割合",SUMIF($A1:GI1,GL1,$A7:GI7)/SUMIF($A1:GJ1,GL1,$A7:GJ7)*100,IF(GL4="理由","",SUMIF('様式B（入力シート）'!$A$9:$A$44,GL3,'様式B（入力シート）'!$G$9:$G$44)))</f>
        <v>0</v>
      </c>
      <c r="GM7" s="70" t="e">
        <f>IF(GM4="調達割合",SUMIF($A1:GJ1,GM1,$A7:GJ7)/SUMIF($A1:GK1,GM1,$A7:GK7)*100,IF(GM4="理由","",SUMIF('様式B（入力シート）'!$A$9:$A$44,GM3,'様式B（入力シート）'!$G$9:$G$44)))</f>
        <v>#DIV/0!</v>
      </c>
      <c r="GN7" s="70">
        <f>IF(GN4="調達割合",SUMIF($A1:GK1,GN1,$A7:GK7)/SUMIF($A1:GL1,GN1,$A7:GL7)*100,IF(GN4="理由","",SUMIF('様式B（入力シート）'!$A$9:$A$44,GN3,'様式B（入力シート）'!$G$9:$G$44)))</f>
      </c>
      <c r="GO7" s="70">
        <f>IF(GO4="調達割合",SUMIF($A1:GL1,GO1,$A7:GL7)/SUMIF($A1:GM1,GO1,$A7:GM7)*100,IF(GO4="理由","",SUMIF('様式B（入力シート）'!$A$9:$A$44,GO3,'様式B（入力シート）'!$G$9:$G$44)))</f>
        <v>0</v>
      </c>
      <c r="GP7" s="70">
        <f>IF(GP4="調達割合",SUMIF($A1:GM1,GP1,$A7:GM7)/SUMIF($A1:GN1,GP1,$A7:GN7)*100,IF(GP4="理由","",SUMIF('様式B（入力シート）'!$A$9:$A$44,GP3,'様式B（入力シート）'!$G$9:$G$44)))</f>
        <v>0</v>
      </c>
      <c r="GQ7" s="71">
        <f>IF(GQ4="調達割合",SUMIF($A1:GN1,GQ1,$A7:GN7)/SUMIF($A1:GO1,GQ1,$A7:GO7)*100,IF(GQ4="理由","",SUMIF('様式B（入力シート）'!$A$9:$A$44,GQ3,'様式B（入力シート）'!$G$9:$G$44)))</f>
        <v>0</v>
      </c>
      <c r="GR7" s="70" t="e">
        <f>IF(GR4="調達割合",SUMIF($A1:GO1,GR1,$A7:GO7)/SUMIF($A1:GP1,GR1,$A7:GP7)*100,IF(GR4="理由","",SUMIF('様式B（入力シート）'!$A$9:$A$44,GR3,'様式B（入力シート）'!$G$9:$G$44)))</f>
        <v>#DIV/0!</v>
      </c>
      <c r="GS7" s="70">
        <f>IF(GS4="調達割合",SUMIF($A1:GP1,GS1,$A7:GP7)/SUMIF($A1:GQ1,GS1,$A7:GQ7)*100,IF(GS4="理由","",SUMIF('様式B（入力シート）'!$A$9:$A$44,GS3,'様式B（入力シート）'!$G$9:$G$44)))</f>
      </c>
      <c r="GT7" s="70">
        <f>IF(GT4="調達割合",SUMIF($A1:GQ1,GT1,$A7:GQ7)/SUMIF($A1:GR1,GT1,$A7:GR7)*100,IF(GT4="理由","",SUMIF('様式B（入力シート）'!$A$9:$A$44,GT3,'様式B（入力シート）'!$G$9:$G$44)))</f>
        <v>0</v>
      </c>
      <c r="GU7" s="70">
        <f>IF(GU4="調達割合",SUMIF($A1:GR1,GU1,$A7:GR7)/SUMIF($A1:GS1,GU1,$A7:GS7)*100,IF(GU4="理由","",SUMIF('様式B（入力シート）'!$A$9:$A$44,GU3,'様式B（入力シート）'!$G$9:$G$44)))</f>
        <v>0</v>
      </c>
      <c r="GV7" s="71">
        <f>IF(GV4="調達割合",SUMIF($A1:GS1,GV1,$A7:GS7)/SUMIF($A1:GT1,GV1,$A7:GT7)*100,IF(GV4="理由","",SUMIF('様式B（入力シート）'!$A$9:$A$44,GV3,'様式B（入力シート）'!$G$9:$G$44)))</f>
        <v>0</v>
      </c>
      <c r="GW7" s="70" t="e">
        <f>IF(GW4="調達割合",SUMIF($A1:GT1,GW1,$A7:GT7)/SUMIF($A1:GU1,GW1,$A7:GU7)*100,IF(GW4="理由","",SUMIF('様式B（入力シート）'!$A$9:$A$44,GW3,'様式B（入力シート）'!$G$9:$G$44)))</f>
        <v>#DIV/0!</v>
      </c>
      <c r="GX7" s="70">
        <f>IF(GX4="調達割合",SUMIF($A1:GU1,GX1,$A7:GU7)/SUMIF($A1:GV1,GX1,$A7:GV7)*100,IF(GX4="理由","",SUMIF('様式B（入力シート）'!$A$9:$A$44,GX3,'様式B（入力シート）'!$G$9:$G$44)))</f>
      </c>
      <c r="GY7" s="70">
        <f>IF(GY4="調達割合",SUMIF($A1:GV1,GY1,$A7:GV7)/SUMIF($A1:GW1,GY1,$A7:GW7)*100,IF(GY4="理由","",SUMIF('様式B（入力シート）'!$A$9:$A$44,GY3,'様式B（入力シート）'!$G$9:$G$44)))</f>
        <v>0</v>
      </c>
      <c r="GZ7" s="70">
        <f>IF(GZ4="調達割合",SUMIF($A1:GW1,GZ1,$A7:GW7)/SUMIF($A1:GX1,GZ1,$A7:GX7)*100,IF(GZ4="理由","",SUMIF('様式B（入力シート）'!$A$9:$A$44,GZ3,'様式B（入力シート）'!$G$9:$G$44)))</f>
        <v>0</v>
      </c>
      <c r="HA7" s="71">
        <f>IF(HA4="調達割合",SUMIF($A1:GX1,HA1,$A7:GX7)/SUMIF($A1:GY1,HA1,$A7:GY7)*100,IF(HA4="理由","",SUMIF('様式B（入力シート）'!$A$9:$A$44,HA3,'様式B（入力シート）'!$G$9:$G$44)))</f>
        <v>0</v>
      </c>
      <c r="HB7" s="70" t="e">
        <f>IF(HB4="調達割合",SUMIF($A1:GY1,HB1,$A7:GY7)/SUMIF($A1:GZ1,HB1,$A7:GZ7)*100,IF(HB4="理由","",SUMIF('様式B（入力シート）'!$A$9:$A$44,HB3,'様式B（入力シート）'!$G$9:$G$44)))</f>
        <v>#DIV/0!</v>
      </c>
      <c r="HC7" s="70">
        <f>IF(HC4="調達割合",SUMIF($A1:GZ1,HC1,$A7:GZ7)/SUMIF($A1:HA1,HC1,$A7:HA7)*100,IF(HC4="理由","",SUMIF('様式B（入力シート）'!$A$9:$A$44,HC3,'様式B（入力シート）'!$G$9:$G$44)))</f>
      </c>
      <c r="HD7" s="70">
        <f>IF(HD4="調達割合",SUMIF($A1:HA1,HD1,$A7:HA7)/SUMIF($A1:HB1,HD1,$A7:HB7)*100,IF(HD4="理由","",SUMIF('様式B（入力シート）'!$A$9:$A$44,HD3,'様式B（入力シート）'!$G$9:$G$44)))</f>
        <v>0</v>
      </c>
      <c r="HE7" s="70">
        <f>IF(HE4="調達割合",SUMIF($A1:HB1,HE1,$A7:HB7)/SUMIF($A1:HC1,HE1,$A7:HC7)*100,IF(HE4="理由","",SUMIF('様式B（入力シート）'!$A$9:$A$44,HE3,'様式B（入力シート）'!$G$9:$G$44)))</f>
        <v>0</v>
      </c>
      <c r="HF7" s="71">
        <f>IF(HF4="調達割合",SUMIF($A1:HC1,HF1,$A7:HC7)/SUMIF($A1:HD1,HF1,$A7:HD7)*100,IF(HF4="理由","",SUMIF('様式B（入力シート）'!$A$9:$A$44,HF3,'様式B（入力シート）'!$G$9:$G$44)))</f>
        <v>0</v>
      </c>
      <c r="HG7" s="70" t="e">
        <f>IF(HG4="調達割合",SUMIF($A1:HD1,HG1,$A7:HD7)/SUMIF($A1:HE1,HG1,$A7:HE7)*100,IF(HG4="理由","",SUMIF('様式B（入力シート）'!$A$9:$A$44,HG3,'様式B（入力シート）'!$G$9:$G$44)))</f>
        <v>#DIV/0!</v>
      </c>
      <c r="HH7" s="70">
        <f>IF(HH4="調達割合",SUMIF($A1:HE1,HH1,$A7:HE7)/SUMIF($A1:HF1,HH1,$A7:HF7)*100,IF(HH4="理由","",SUMIF('様式B（入力シート）'!$A$9:$A$44,HH3,'様式B（入力シート）'!$G$9:$G$44)))</f>
      </c>
      <c r="HI7" s="70">
        <f>IF(HI4="調達割合",SUMIF($A1:HF1,HI1,$A7:HF7)/SUMIF($A1:HG1,HI1,$A7:HG7)*100,IF(HI4="理由","",SUMIF('様式B（入力シート）'!$A$9:$A$44,HI3,'様式B（入力シート）'!$G$9:$G$44)))</f>
        <v>0</v>
      </c>
      <c r="HJ7" s="70">
        <f>IF(HJ4="調達割合",SUMIF($A1:HG1,HJ1,$A7:HG7)/SUMIF($A1:HH1,HJ1,$A7:HH7)*100,IF(HJ4="理由","",SUMIF('様式B（入力シート）'!$A$9:$A$44,HJ3,'様式B（入力シート）'!$G$9:$G$44)))</f>
        <v>0</v>
      </c>
    </row>
    <row r="8" spans="1:217" s="39" customFormat="1" ht="22.5" customHeight="1">
      <c r="A8" s="36"/>
      <c r="B8" s="36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</row>
  </sheetData>
  <sheetProtection/>
  <mergeCells count="1">
    <mergeCell ref="EP2:ET2"/>
  </mergeCells>
  <conditionalFormatting sqref="H8:I8 Y8:Z8 CT8:CW8">
    <cfRule type="expression" priority="28" dxfId="11" stopIfTrue="1">
      <formula>AND(H5="理由",F8&gt;=50)</formula>
    </cfRule>
    <cfRule type="expression" priority="29" dxfId="11" stopIfTrue="1">
      <formula>AND(H5="理由",ISERROR(F8))</formula>
    </cfRule>
    <cfRule type="expression" priority="30" dxfId="10" stopIfTrue="1">
      <formula>H5="理由"</formula>
    </cfRule>
  </conditionalFormatting>
  <conditionalFormatting sqref="P8:R8 DM8:DT8">
    <cfRule type="expression" priority="31" dxfId="11" stopIfTrue="1">
      <formula>AND(P5="理由",F8&gt;=50)</formula>
    </cfRule>
    <cfRule type="expression" priority="32" dxfId="11" stopIfTrue="1">
      <formula>AND(P5="理由",ISERROR(F8))</formula>
    </cfRule>
    <cfRule type="expression" priority="33" dxfId="10" stopIfTrue="1">
      <formula>P5="理由"</formula>
    </cfRule>
  </conditionalFormatting>
  <conditionalFormatting sqref="J8:M8 S8:T8">
    <cfRule type="expression" priority="37" dxfId="11" stopIfTrue="1">
      <formula>AND(J5="理由",IU8&gt;=50)</formula>
    </cfRule>
    <cfRule type="expression" priority="38" dxfId="11" stopIfTrue="1">
      <formula>AND(J5="理由",ISERROR(IU8))</formula>
    </cfRule>
    <cfRule type="expression" priority="39" dxfId="10" stopIfTrue="1">
      <formula>J5="理由"</formula>
    </cfRule>
  </conditionalFormatting>
  <conditionalFormatting sqref="N8:O8 AH8:AI8 AL8:AM8 ED8:EM8">
    <cfRule type="expression" priority="40" dxfId="11" stopIfTrue="1">
      <formula>AND(N5="理由",A8&gt;=50)</formula>
    </cfRule>
    <cfRule type="expression" priority="41" dxfId="11" stopIfTrue="1">
      <formula>AND(N5="理由",ISERROR(A8))</formula>
    </cfRule>
    <cfRule type="expression" priority="42" dxfId="10" stopIfTrue="1">
      <formula>N5="理由"</formula>
    </cfRule>
  </conditionalFormatting>
  <conditionalFormatting sqref="D7:DT7 DV7:EO7 HK7:IV7 EU7:HI7">
    <cfRule type="expression" priority="49" dxfId="9" stopIfTrue="1">
      <formula>AND(D4="理由")</formula>
    </cfRule>
  </conditionalFormatting>
  <conditionalFormatting sqref="BF8:BH8 ET8">
    <cfRule type="expression" priority="50" dxfId="11" stopIfTrue="1">
      <formula>AND(BF5="理由",AN8&gt;=50)</formula>
    </cfRule>
    <cfRule type="expression" priority="51" dxfId="11" stopIfTrue="1">
      <formula>AND(BF5="理由",ISERROR(AN8))</formula>
    </cfRule>
    <cfRule type="expression" priority="52" dxfId="10" stopIfTrue="1">
      <formula>BF5="理由"</formula>
    </cfRule>
  </conditionalFormatting>
  <conditionalFormatting sqref="D8:G8">
    <cfRule type="expression" priority="46" dxfId="11" stopIfTrue="1">
      <formula>AND(D5="理由",C8&gt;=50)</formula>
    </cfRule>
    <cfRule type="expression" priority="47" dxfId="11" stopIfTrue="1">
      <formula>AND(D5="理由",ISERROR(C8))</formula>
    </cfRule>
    <cfRule type="expression" priority="48" dxfId="10" stopIfTrue="1">
      <formula>D5="理由"</formula>
    </cfRule>
  </conditionalFormatting>
  <conditionalFormatting sqref="AA8:AB8 CX8:CY8">
    <cfRule type="expression" priority="84" dxfId="11" stopIfTrue="1">
      <formula>AND(AA5="理由",X8&gt;=50)</formula>
    </cfRule>
    <cfRule type="expression" priority="85" dxfId="11" stopIfTrue="1">
      <formula>AND(AA5="理由",ISERROR(X8))</formula>
    </cfRule>
    <cfRule type="expression" priority="86" dxfId="10" stopIfTrue="1">
      <formula>AA5="理由"</formula>
    </cfRule>
  </conditionalFormatting>
  <conditionalFormatting sqref="U8:X8">
    <cfRule type="expression" priority="53" dxfId="11" stopIfTrue="1">
      <formula>AND(U5="理由",AC8&gt;=50)</formula>
    </cfRule>
    <cfRule type="expression" priority="54" dxfId="11" stopIfTrue="1">
      <formula>AND(U5="理由",ISERROR(AC8))</formula>
    </cfRule>
    <cfRule type="expression" priority="55" dxfId="10" stopIfTrue="1">
      <formula>U5="理由"</formula>
    </cfRule>
  </conditionalFormatting>
  <conditionalFormatting sqref="AJ8 AC8:AG8">
    <cfRule type="expression" priority="90" dxfId="11" stopIfTrue="1">
      <formula>AND(AC5="理由",Q8&gt;=50)</formula>
    </cfRule>
    <cfRule type="expression" priority="91" dxfId="11" stopIfTrue="1">
      <formula>AND(AC5="理由",ISERROR(Q8))</formula>
    </cfRule>
    <cfRule type="expression" priority="92" dxfId="10" stopIfTrue="1">
      <formula>AC5="理由"</formula>
    </cfRule>
  </conditionalFormatting>
  <conditionalFormatting sqref="AK8 AN8:AO8 EN8:EP8">
    <cfRule type="expression" priority="93" dxfId="11" stopIfTrue="1">
      <formula>AND(AK5="理由",W8&gt;=50)</formula>
    </cfRule>
    <cfRule type="expression" priority="94" dxfId="11" stopIfTrue="1">
      <formula>AND(AK5="理由",ISERROR(W8))</formula>
    </cfRule>
    <cfRule type="expression" priority="95" dxfId="10" stopIfTrue="1">
      <formula>AK5="理由"</formula>
    </cfRule>
  </conditionalFormatting>
  <conditionalFormatting sqref="AP8:AT8 EQ8:ER8">
    <cfRule type="expression" priority="96" dxfId="11" stopIfTrue="1">
      <formula>AND(AP5="理由",AA8&gt;=50)</formula>
    </cfRule>
    <cfRule type="expression" priority="97" dxfId="11" stopIfTrue="1">
      <formula>AND(AP5="理由",ISERROR(AA8))</formula>
    </cfRule>
    <cfRule type="expression" priority="98" dxfId="10" stopIfTrue="1">
      <formula>AP5="理由"</formula>
    </cfRule>
  </conditionalFormatting>
  <conditionalFormatting sqref="AU8:AZ8">
    <cfRule type="expression" priority="99" dxfId="11" stopIfTrue="1">
      <formula>AND(AU5="理由",AE8&gt;=50)</formula>
    </cfRule>
    <cfRule type="expression" priority="100" dxfId="11" stopIfTrue="1">
      <formula>AND(AU5="理由",ISERROR(AE8))</formula>
    </cfRule>
    <cfRule type="expression" priority="101" dxfId="10" stopIfTrue="1">
      <formula>AU5="理由"</formula>
    </cfRule>
  </conditionalFormatting>
  <conditionalFormatting sqref="BA8:BE8 ES8">
    <cfRule type="expression" priority="102" dxfId="11" stopIfTrue="1">
      <formula>AND(BA5="理由",AJ8&gt;=50)</formula>
    </cfRule>
    <cfRule type="expression" priority="103" dxfId="11" stopIfTrue="1">
      <formula>AND(BA5="理由",ISERROR(AJ8))</formula>
    </cfRule>
    <cfRule type="expression" priority="104" dxfId="10" stopIfTrue="1">
      <formula>BA5="理由"</formula>
    </cfRule>
  </conditionalFormatting>
  <conditionalFormatting sqref="BI8:BM8 EU8:EW8">
    <cfRule type="expression" priority="105" dxfId="11" stopIfTrue="1">
      <formula>AND(BI5="理由",AP8&gt;=50)</formula>
    </cfRule>
    <cfRule type="expression" priority="106" dxfId="11" stopIfTrue="1">
      <formula>AND(BI5="理由",ISERROR(AP8))</formula>
    </cfRule>
    <cfRule type="expression" priority="107" dxfId="10" stopIfTrue="1">
      <formula>BI5="理由"</formula>
    </cfRule>
  </conditionalFormatting>
  <conditionalFormatting sqref="BN8:BR8 FX8:FY8 EX8:FC8">
    <cfRule type="expression" priority="108" dxfId="11" stopIfTrue="1">
      <formula>AND(BN5="理由",AT8&gt;=50)</formula>
    </cfRule>
    <cfRule type="expression" priority="109" dxfId="11" stopIfTrue="1">
      <formula>AND(BN5="理由",ISERROR(AT8))</formula>
    </cfRule>
    <cfRule type="expression" priority="110" dxfId="10" stopIfTrue="1">
      <formula>BN5="理由"</formula>
    </cfRule>
  </conditionalFormatting>
  <conditionalFormatting sqref="BS8:BW8 FD8:FH8">
    <cfRule type="expression" priority="111" dxfId="11" stopIfTrue="1">
      <formula>AND(BS5="理由",AX8&gt;=50)</formula>
    </cfRule>
    <cfRule type="expression" priority="112" dxfId="11" stopIfTrue="1">
      <formula>AND(BS5="理由",ISERROR(AX8))</formula>
    </cfRule>
    <cfRule type="expression" priority="113" dxfId="10" stopIfTrue="1">
      <formula>BS5="理由"</formula>
    </cfRule>
  </conditionalFormatting>
  <conditionalFormatting sqref="BX8:CB8 FZ8:GB8 FI8:FW8">
    <cfRule type="expression" priority="114" dxfId="11" stopIfTrue="1">
      <formula>AND(BX5="理由",BB8&gt;=50)</formula>
    </cfRule>
    <cfRule type="expression" priority="115" dxfId="11" stopIfTrue="1">
      <formula>AND(BX5="理由",ISERROR(BB8))</formula>
    </cfRule>
    <cfRule type="expression" priority="116" dxfId="10" stopIfTrue="1">
      <formula>BX5="理由"</formula>
    </cfRule>
  </conditionalFormatting>
  <conditionalFormatting sqref="CC8:CG8 GC8:GG8">
    <cfRule type="expression" priority="117" dxfId="11" stopIfTrue="1">
      <formula>AND(CC5="理由",BF8&gt;=50)</formula>
    </cfRule>
    <cfRule type="expression" priority="118" dxfId="11" stopIfTrue="1">
      <formula>AND(CC5="理由",ISERROR(BF8))</formula>
    </cfRule>
    <cfRule type="expression" priority="119" dxfId="10" stopIfTrue="1">
      <formula>CC5="理由"</formula>
    </cfRule>
  </conditionalFormatting>
  <conditionalFormatting sqref="CH8:CI8 GH8:GL8">
    <cfRule type="expression" priority="120" dxfId="11" stopIfTrue="1">
      <formula>AND(CH5="理由",BJ8&gt;=50)</formula>
    </cfRule>
    <cfRule type="expression" priority="121" dxfId="11" stopIfTrue="1">
      <formula>AND(CH5="理由",ISERROR(BJ8))</formula>
    </cfRule>
    <cfRule type="expression" priority="122" dxfId="10" stopIfTrue="1">
      <formula>CH5="理由"</formula>
    </cfRule>
  </conditionalFormatting>
  <conditionalFormatting sqref="CJ8:CL8">
    <cfRule type="expression" priority="62" dxfId="11" stopIfTrue="1">
      <formula>AND(CJ5="理由",BF8&gt;=50)</formula>
    </cfRule>
    <cfRule type="expression" priority="63" dxfId="11" stopIfTrue="1">
      <formula>AND(CJ5="理由",ISERROR(BF8))</formula>
    </cfRule>
    <cfRule type="expression" priority="64" dxfId="10" stopIfTrue="1">
      <formula>CJ5="理由"</formula>
    </cfRule>
  </conditionalFormatting>
  <conditionalFormatting sqref="CM8:CQ8">
    <cfRule type="expression" priority="126" dxfId="11" stopIfTrue="1">
      <formula>AND(CM5="理由",BH8&gt;=50)</formula>
    </cfRule>
    <cfRule type="expression" priority="127" dxfId="11" stopIfTrue="1">
      <formula>AND(CM5="理由",ISERROR(BH8))</formula>
    </cfRule>
    <cfRule type="expression" priority="128" dxfId="10" stopIfTrue="1">
      <formula>CM5="理由"</formula>
    </cfRule>
  </conditionalFormatting>
  <conditionalFormatting sqref="CR8:CS8">
    <cfRule type="expression" priority="129" dxfId="11" stopIfTrue="1">
      <formula>AND(CR5="理由",BL8&gt;=50)</formula>
    </cfRule>
    <cfRule type="expression" priority="130" dxfId="11" stopIfTrue="1">
      <formula>AND(CR5="理由",ISERROR(BL8))</formula>
    </cfRule>
    <cfRule type="expression" priority="131" dxfId="10" stopIfTrue="1">
      <formula>CR5="理由"</formula>
    </cfRule>
  </conditionalFormatting>
  <conditionalFormatting sqref="CZ8:DB8">
    <cfRule type="expression" priority="34" dxfId="11" stopIfTrue="1">
      <formula>AND(CZ5="理由",CS8&gt;=50)</formula>
    </cfRule>
    <cfRule type="expression" priority="35" dxfId="11" stopIfTrue="1">
      <formula>AND(CZ5="理由",ISERROR(CS8))</formula>
    </cfRule>
    <cfRule type="expression" priority="36" dxfId="10" stopIfTrue="1">
      <formula>CZ5="理由"</formula>
    </cfRule>
  </conditionalFormatting>
  <conditionalFormatting sqref="DC8:DG8">
    <cfRule type="expression" priority="135" dxfId="11" stopIfTrue="1">
      <formula>AND(DC5="理由",CU8&gt;=50)</formula>
    </cfRule>
    <cfRule type="expression" priority="136" dxfId="11" stopIfTrue="1">
      <formula>AND(DC5="理由",ISERROR(CU8))</formula>
    </cfRule>
    <cfRule type="expression" priority="137" dxfId="10" stopIfTrue="1">
      <formula>DC5="理由"</formula>
    </cfRule>
  </conditionalFormatting>
  <conditionalFormatting sqref="DH8:DL8">
    <cfRule type="expression" priority="138" dxfId="11" stopIfTrue="1">
      <formula>AND(DH5="理由",CY8&gt;=50)</formula>
    </cfRule>
    <cfRule type="expression" priority="139" dxfId="11" stopIfTrue="1">
      <formula>AND(DH5="理由",ISERROR(CY8))</formula>
    </cfRule>
    <cfRule type="expression" priority="140" dxfId="10" stopIfTrue="1">
      <formula>DH5="理由"</formula>
    </cfRule>
  </conditionalFormatting>
  <conditionalFormatting sqref="GM8:GQ8">
    <cfRule type="expression" priority="141" dxfId="11" stopIfTrue="1">
      <formula>AND(GM5="理由",FN8&gt;=50)</formula>
    </cfRule>
    <cfRule type="expression" priority="142" dxfId="11" stopIfTrue="1">
      <formula>AND(GM5="理由",ISERROR(FN8))</formula>
    </cfRule>
    <cfRule type="expression" priority="143" dxfId="10" stopIfTrue="1">
      <formula>GM5="理由"</formula>
    </cfRule>
  </conditionalFormatting>
  <conditionalFormatting sqref="GR8:GV8">
    <cfRule type="expression" priority="144" dxfId="11" stopIfTrue="1">
      <formula>AND(GR5="理由",FR8&gt;=50)</formula>
    </cfRule>
    <cfRule type="expression" priority="145" dxfId="11" stopIfTrue="1">
      <formula>AND(GR5="理由",ISERROR(FR8))</formula>
    </cfRule>
    <cfRule type="expression" priority="146" dxfId="10" stopIfTrue="1">
      <formula>GR5="理由"</formula>
    </cfRule>
  </conditionalFormatting>
  <conditionalFormatting sqref="GW8:HA8">
    <cfRule type="expression" priority="147" dxfId="11" stopIfTrue="1">
      <formula>AND(GW5="理由",FV8&gt;=50)</formula>
    </cfRule>
    <cfRule type="expression" priority="148" dxfId="11" stopIfTrue="1">
      <formula>AND(GW5="理由",ISERROR(FV8))</formula>
    </cfRule>
    <cfRule type="expression" priority="149" dxfId="10" stopIfTrue="1">
      <formula>GW5="理由"</formula>
    </cfRule>
  </conditionalFormatting>
  <conditionalFormatting sqref="HB8:HF8">
    <cfRule type="expression" priority="150" dxfId="11" stopIfTrue="1">
      <formula>AND(HB5="理由",FZ8&gt;=50)</formula>
    </cfRule>
    <cfRule type="expression" priority="151" dxfId="11" stopIfTrue="1">
      <formula>AND(HB5="理由",ISERROR(FZ8))</formula>
    </cfRule>
    <cfRule type="expression" priority="152" dxfId="10" stopIfTrue="1">
      <formula>HB5="理由"</formula>
    </cfRule>
  </conditionalFormatting>
  <conditionalFormatting sqref="HG8:HI8">
    <cfRule type="expression" priority="153" dxfId="11" stopIfTrue="1">
      <formula>AND(HG5="理由",GD8&gt;=50)</formula>
    </cfRule>
    <cfRule type="expression" priority="154" dxfId="11" stopIfTrue="1">
      <formula>AND(HG5="理由",ISERROR(GD8))</formula>
    </cfRule>
    <cfRule type="expression" priority="155" dxfId="10" stopIfTrue="1">
      <formula>HG5="理由"</formula>
    </cfRule>
  </conditionalFormatting>
  <conditionalFormatting sqref="D4:DT4 DV4:EO4 EU4:HI4">
    <cfRule type="cellIs" priority="156" dxfId="156" operator="equal" stopIfTrue="1">
      <formula>"理由"</formula>
    </cfRule>
    <cfRule type="cellIs" priority="157" dxfId="0" operator="equal" stopIfTrue="1">
      <formula>"調達割合"</formula>
    </cfRule>
    <cfRule type="cellIs" priority="158" dxfId="1" operator="equal" stopIfTrue="1">
      <formula>"特定調達品目"</formula>
    </cfRule>
  </conditionalFormatting>
  <conditionalFormatting sqref="HJ7">
    <cfRule type="expression" priority="24" dxfId="9" stopIfTrue="1">
      <formula>AND(HJ4="理由")</formula>
    </cfRule>
  </conditionalFormatting>
  <conditionalFormatting sqref="HJ4">
    <cfRule type="cellIs" priority="21" dxfId="156" operator="equal" stopIfTrue="1">
      <formula>"理由"</formula>
    </cfRule>
    <cfRule type="cellIs" priority="22" dxfId="0" operator="equal" stopIfTrue="1">
      <formula>"調達割合"</formula>
    </cfRule>
    <cfRule type="cellIs" priority="23" dxfId="1" operator="equal" stopIfTrue="1">
      <formula>"特定調達品目"</formula>
    </cfRule>
  </conditionalFormatting>
  <conditionalFormatting sqref="DV8:DX8">
    <cfRule type="expression" priority="162" dxfId="11" stopIfTrue="1">
      <formula>AND(DV5="理由",DK8&gt;=50)</formula>
    </cfRule>
    <cfRule type="expression" priority="163" dxfId="11" stopIfTrue="1">
      <formula>AND(DV5="理由",ISERROR(DK8))</formula>
    </cfRule>
    <cfRule type="expression" priority="164" dxfId="10" stopIfTrue="1">
      <formula>DV5="理由"</formula>
    </cfRule>
  </conditionalFormatting>
  <conditionalFormatting sqref="DY8:EC8">
    <cfRule type="expression" priority="165" dxfId="11" stopIfTrue="1">
      <formula>AND(DY5="理由",DM8&gt;=50)</formula>
    </cfRule>
    <cfRule type="expression" priority="166" dxfId="11" stopIfTrue="1">
      <formula>AND(DY5="理由",ISERROR(DM8))</formula>
    </cfRule>
    <cfRule type="expression" priority="167" dxfId="10" stopIfTrue="1">
      <formula>DY5="理由"</formula>
    </cfRule>
  </conditionalFormatting>
  <conditionalFormatting sqref="DU8">
    <cfRule type="expression" priority="14" dxfId="11" stopIfTrue="1">
      <formula>AND(DU5="理由",DK8&gt;=50)</formula>
    </cfRule>
    <cfRule type="expression" priority="15" dxfId="11" stopIfTrue="1">
      <formula>AND(DU5="理由",ISERROR(DK8))</formula>
    </cfRule>
    <cfRule type="expression" priority="16" dxfId="10" stopIfTrue="1">
      <formula>DU5="理由"</formula>
    </cfRule>
  </conditionalFormatting>
  <conditionalFormatting sqref="DU7">
    <cfRule type="expression" priority="17" dxfId="9" stopIfTrue="1">
      <formula>AND(DU4="理由")</formula>
    </cfRule>
  </conditionalFormatting>
  <conditionalFormatting sqref="DU4">
    <cfRule type="cellIs" priority="18" dxfId="156" operator="equal" stopIfTrue="1">
      <formula>"理由"</formula>
    </cfRule>
    <cfRule type="cellIs" priority="19" dxfId="0" operator="equal" stopIfTrue="1">
      <formula>"調達割合"</formula>
    </cfRule>
    <cfRule type="cellIs" priority="20" dxfId="1" operator="equal" stopIfTrue="1">
      <formula>"特定調達品目"</formula>
    </cfRule>
  </conditionalFormatting>
  <conditionalFormatting sqref="EP4:ET4">
    <cfRule type="cellIs" priority="11" dxfId="156" operator="equal" stopIfTrue="1">
      <formula>"理由"</formula>
    </cfRule>
    <cfRule type="cellIs" priority="12" dxfId="0" operator="equal" stopIfTrue="1">
      <formula>"調達割合"</formula>
    </cfRule>
    <cfRule type="cellIs" priority="13" dxfId="1" operator="equal" stopIfTrue="1">
      <formula>"特定調達品目"</formula>
    </cfRule>
  </conditionalFormatting>
  <conditionalFormatting sqref="EP7:ET7">
    <cfRule type="expression" priority="1" dxfId="9" stopIfTrue="1">
      <formula>AND(EP4="理由")</formula>
    </cfRule>
  </conditionalFormatting>
  <printOptions/>
  <pageMargins left="0.7874015748031497" right="0.7874015748031497" top="0.984251968503937" bottom="0.984251968503937" header="0.5118110236220472" footer="0.5118110236220472"/>
  <pageSetup fitToWidth="5" horizontalDpi="600" verticalDpi="600" orientation="landscape" paperSize="9" scale="35" r:id="rId2"/>
  <headerFooter alignWithMargins="0">
    <oddHeader>&amp;C[&amp;P]&amp;R様式A①</oddHeader>
  </headerFooter>
  <colBreaks count="3" manualBreakCount="3">
    <brk id="42" max="65535" man="1"/>
    <brk id="87" max="65535" man="1"/>
    <brk id="18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8"/>
  <sheetViews>
    <sheetView zoomScaleSheetLayoutView="100" zoomScalePageLayoutView="0" workbookViewId="0" topLeftCell="A1">
      <selection activeCell="B11" sqref="B11"/>
    </sheetView>
  </sheetViews>
  <sheetFormatPr defaultColWidth="7.50390625" defaultRowHeight="13.5"/>
  <cols>
    <col min="1" max="1" width="22.50390625" style="20" customWidth="1"/>
    <col min="2" max="2" width="28.125" style="20" customWidth="1"/>
    <col min="3" max="3" width="22.125" style="20" customWidth="1"/>
    <col min="4" max="16384" width="7.50390625" style="20" customWidth="1"/>
  </cols>
  <sheetData>
    <row r="1" spans="4:51" ht="11.25">
      <c r="D1" s="45">
        <f>IF(COUNTA(D2)&gt;0,'様式A①資材（入力しないこと）'!HI1+1,'様式A①資材（入力しないこと）'!HI1)</f>
        <v>46</v>
      </c>
      <c r="E1" s="45">
        <f aca="true" t="shared" si="0" ref="E1:AY1">IF(COUNTA(E2)&gt;0,D1+1,D1)</f>
        <v>46</v>
      </c>
      <c r="F1" s="45">
        <f t="shared" si="0"/>
        <v>46</v>
      </c>
      <c r="G1" s="45">
        <f t="shared" si="0"/>
        <v>46</v>
      </c>
      <c r="H1" s="45">
        <f t="shared" si="0"/>
        <v>46</v>
      </c>
      <c r="I1" s="45">
        <f t="shared" si="0"/>
        <v>47</v>
      </c>
      <c r="J1" s="45">
        <f t="shared" si="0"/>
        <v>47</v>
      </c>
      <c r="K1" s="45">
        <f t="shared" si="0"/>
        <v>47</v>
      </c>
      <c r="L1" s="45">
        <f t="shared" si="0"/>
        <v>47</v>
      </c>
      <c r="M1" s="45">
        <f t="shared" si="0"/>
        <v>47</v>
      </c>
      <c r="N1" s="45">
        <f t="shared" si="0"/>
        <v>48</v>
      </c>
      <c r="O1" s="45">
        <f t="shared" si="0"/>
        <v>48</v>
      </c>
      <c r="P1" s="45">
        <f t="shared" si="0"/>
        <v>48</v>
      </c>
      <c r="Q1" s="45">
        <f t="shared" si="0"/>
        <v>48</v>
      </c>
      <c r="R1" s="45">
        <f t="shared" si="0"/>
        <v>48</v>
      </c>
      <c r="S1" s="45">
        <f t="shared" si="0"/>
        <v>49</v>
      </c>
      <c r="T1" s="45">
        <f t="shared" si="0"/>
        <v>49</v>
      </c>
      <c r="U1" s="45">
        <f t="shared" si="0"/>
        <v>49</v>
      </c>
      <c r="V1" s="45">
        <f t="shared" si="0"/>
        <v>49</v>
      </c>
      <c r="W1" s="45">
        <f t="shared" si="0"/>
        <v>49</v>
      </c>
      <c r="X1" s="45">
        <f t="shared" si="0"/>
        <v>50</v>
      </c>
      <c r="Y1" s="45">
        <f t="shared" si="0"/>
        <v>50</v>
      </c>
      <c r="Z1" s="45">
        <f>IF(COUNTA(Z2)&gt;0,Y1+1,Y1)</f>
        <v>50</v>
      </c>
      <c r="AA1" s="45">
        <f>IF(COUNTA(AA2)&gt;0,Z1+1,Z1)</f>
        <v>50</v>
      </c>
      <c r="AB1" s="45">
        <f>IF(COUNTA(AB2)&gt;0,AA1+1,AA1)</f>
        <v>50</v>
      </c>
      <c r="AC1" s="45">
        <f t="shared" si="0"/>
        <v>51</v>
      </c>
      <c r="AD1" s="45">
        <f t="shared" si="0"/>
        <v>51</v>
      </c>
      <c r="AE1" s="45">
        <f>IF(COUNTA(AE2)&gt;0,AD1+1,AD1)</f>
        <v>51</v>
      </c>
      <c r="AF1" s="45">
        <f>IF(COUNTA(AF2)&gt;0,AE1+1,AE1)</f>
        <v>51</v>
      </c>
      <c r="AG1" s="45">
        <f>IF(COUNTA(AG2)&gt;0,AF1+1,AF1)</f>
        <v>51</v>
      </c>
      <c r="AH1" s="45">
        <f t="shared" si="0"/>
        <v>52</v>
      </c>
      <c r="AI1" s="45">
        <f t="shared" si="0"/>
        <v>52</v>
      </c>
      <c r="AJ1" s="45">
        <f>IF(COUNTA(AJ2)&gt;0,AI1+1,AI1)</f>
        <v>52</v>
      </c>
      <c r="AK1" s="45">
        <f>IF(COUNTA(AK2)&gt;0,AJ1+1,AJ1)</f>
        <v>52</v>
      </c>
      <c r="AL1" s="45">
        <f>IF(COUNTA(AL2)&gt;0,AK1+1,AK1)</f>
        <v>52</v>
      </c>
      <c r="AM1" s="50">
        <f t="shared" si="0"/>
        <v>53</v>
      </c>
      <c r="AN1" s="50">
        <f t="shared" si="0"/>
        <v>53</v>
      </c>
      <c r="AO1" s="50">
        <f t="shared" si="0"/>
        <v>54</v>
      </c>
      <c r="AP1" s="50">
        <f t="shared" si="0"/>
        <v>54</v>
      </c>
      <c r="AQ1" s="50">
        <f t="shared" si="0"/>
        <v>55</v>
      </c>
      <c r="AR1" s="50">
        <f t="shared" si="0"/>
        <v>55</v>
      </c>
      <c r="AS1" s="50">
        <f t="shared" si="0"/>
        <v>56</v>
      </c>
      <c r="AT1" s="50">
        <f t="shared" si="0"/>
        <v>57</v>
      </c>
      <c r="AU1" s="50">
        <f t="shared" si="0"/>
        <v>57</v>
      </c>
      <c r="AV1" s="50">
        <f t="shared" si="0"/>
        <v>57</v>
      </c>
      <c r="AW1" s="50">
        <f t="shared" si="0"/>
        <v>57</v>
      </c>
      <c r="AX1" s="50">
        <f t="shared" si="0"/>
        <v>58</v>
      </c>
      <c r="AY1" s="66">
        <f t="shared" si="0"/>
        <v>58</v>
      </c>
    </row>
    <row r="2" spans="2:51" ht="22.5">
      <c r="B2" s="22" t="s">
        <v>113</v>
      </c>
      <c r="C2" s="23">
        <f>'様式B（入力シート）'!C2</f>
        <v>0</v>
      </c>
      <c r="D2" s="27" t="s">
        <v>135</v>
      </c>
      <c r="E2" s="27"/>
      <c r="F2" s="27"/>
      <c r="G2" s="27"/>
      <c r="H2" s="27"/>
      <c r="I2" s="27" t="s">
        <v>135</v>
      </c>
      <c r="J2" s="27"/>
      <c r="K2" s="27"/>
      <c r="L2" s="27"/>
      <c r="M2" s="27"/>
      <c r="N2" s="27" t="s">
        <v>135</v>
      </c>
      <c r="O2" s="27"/>
      <c r="P2" s="27"/>
      <c r="Q2" s="27"/>
      <c r="R2" s="27"/>
      <c r="S2" s="27" t="s">
        <v>135</v>
      </c>
      <c r="T2" s="27"/>
      <c r="U2" s="27"/>
      <c r="V2" s="27"/>
      <c r="W2" s="27"/>
      <c r="X2" s="27" t="s">
        <v>136</v>
      </c>
      <c r="Y2" s="27"/>
      <c r="Z2" s="27"/>
      <c r="AA2" s="27"/>
      <c r="AB2" s="27"/>
      <c r="AC2" s="27" t="s">
        <v>53</v>
      </c>
      <c r="AD2" s="27"/>
      <c r="AE2" s="27"/>
      <c r="AF2" s="27"/>
      <c r="AG2" s="27"/>
      <c r="AH2" s="27" t="s">
        <v>54</v>
      </c>
      <c r="AI2" s="27"/>
      <c r="AJ2" s="27"/>
      <c r="AK2" s="27"/>
      <c r="AL2" s="27"/>
      <c r="AM2" s="67" t="s">
        <v>199</v>
      </c>
      <c r="AN2" s="67"/>
      <c r="AO2" s="67" t="s">
        <v>137</v>
      </c>
      <c r="AP2" s="67"/>
      <c r="AQ2" s="67" t="s">
        <v>138</v>
      </c>
      <c r="AR2" s="67"/>
      <c r="AS2" s="51" t="s">
        <v>198</v>
      </c>
      <c r="AT2" s="67" t="s">
        <v>201</v>
      </c>
      <c r="AU2" s="67"/>
      <c r="AV2" s="67"/>
      <c r="AW2" s="67"/>
      <c r="AX2" s="67" t="s">
        <v>58</v>
      </c>
      <c r="AY2" s="67"/>
    </row>
    <row r="3" spans="2:51" ht="11.25">
      <c r="B3" s="22"/>
      <c r="C3" s="23"/>
      <c r="D3" s="47">
        <f>IF(D4="特定調達品目",COUNTIF('様式A①資材（入力しないこと）'!$D$4:$HJ$4,"特定調達品目")+1,IF(D4="類似品目",-'様式A①資材（入力しないこと）'!HI3,IF(D4="震災により類似品に変更",'様式A①資材（入力しないこと）'!HI3*-100,"")))</f>
        <v>64</v>
      </c>
      <c r="E3" s="47">
        <f>IF(E4="特定調達品目",COUNTIF('様式A①資材（入力しないこと）'!$D$4:$HJ$4,"特定調達品目")+COUNTIF($D$4:D4,"特定調達品目")+1,IF(E4="類似品目",-D3,IF(E4="震災により類似品に変更",D3*-100,"")))</f>
        <v>-64</v>
      </c>
      <c r="F3" s="47">
        <f>IF(F4="特定調達品目",COUNTIF('様式A①資材（入力しないこと）'!$D$4:$HJ$4,"特定調達品目")+COUNTIF($D$4:E4,"特定調達品目")+1,IF(F4="類似品目",-E3,IF(F4="震災により類似品に変更",D3*-100,"")))</f>
        <v>-6400</v>
      </c>
      <c r="G3" s="47">
        <f>IF(G4="特定調達品目",COUNTIF('様式A①資材（入力しないこと）'!$D$4:$HJ$4,"特定調達品目")+COUNTIF($D$4:F4,"特定調達品目")+1,IF(G4="類似品目",-F3,IF(G4="震災により類似品に変更",E3*-100,"")))</f>
      </c>
      <c r="H3" s="47">
        <f>IF(H4="特定調達品目",COUNTIF('様式A①資材（入力しないこと）'!$D$4:$HJ$4,"特定調達品目")+COUNTIF($D$4:G4,"特定調達品目")+1,IF(H4="類似品目",-G3,IF(H4="震災により類似品に変更",F3*-100,"")))</f>
      </c>
      <c r="I3" s="47">
        <f>IF(I4="特定調達品目",COUNTIF('様式A①資材（入力しないこと）'!$D$4:$HJ$4,"特定調達品目")+COUNTIF($D$4:H4,"特定調達品目")+1,IF(I4="類似品目",-H3,IF(I4="震災により類似品に変更",G3*-100,"")))</f>
        <v>65</v>
      </c>
      <c r="J3" s="47">
        <f>IF(J4="特定調達品目",COUNTIF('様式A①資材（入力しないこと）'!$D$4:$HJ$4,"特定調達品目")+COUNTIF($D$4:I4,"特定調達品目")+1,IF(J4="類似品目",-I3,IF(J4="震災により類似品に変更",H3*-100,"")))</f>
        <v>-65</v>
      </c>
      <c r="K3" s="47">
        <f>IF(K4="特定調達品目",COUNTIF('様式A①資材（入力しないこと）'!$D$4:$HJ$4,"特定調達品目")+COUNTIF($D$4:J4,"特定調達品目")+1,IF(K4="類似品目",-J3,IF(K4="震災により類似品に変更",I3*-100,"")))</f>
        <v>-6500</v>
      </c>
      <c r="L3" s="47">
        <f>IF(L4="特定調達品目",COUNTIF('様式A①資材（入力しないこと）'!$D$4:$HJ$4,"特定調達品目")+COUNTIF($D$4:K4,"特定調達品目")+1,IF(L4="類似品目",-K3,IF(L4="震災により類似品に変更",J3*-100,"")))</f>
      </c>
      <c r="M3" s="47">
        <f>IF(M4="特定調達品目",COUNTIF('様式A①資材（入力しないこと）'!$D$4:$HJ$4,"特定調達品目")+COUNTIF($D$4:L4,"特定調達品目")+1,IF(M4="類似品目",-L3,IF(M4="震災により類似品に変更",K3*-100,"")))</f>
      </c>
      <c r="N3" s="47">
        <f>IF(N4="特定調達品目",COUNTIF('様式A①資材（入力しないこと）'!$D$4:$HJ$4,"特定調達品目")+COUNTIF($D$4:M4,"特定調達品目")+1,IF(N4="類似品目",-M3,IF(N4="震災により類似品に変更",L3*-100,"")))</f>
        <v>66</v>
      </c>
      <c r="O3" s="47">
        <f>IF(O4="特定調達品目",COUNTIF('様式A①資材（入力しないこと）'!$D$4:$HJ$4,"特定調達品目")+COUNTIF($D$4:N4,"特定調達品目")+1,IF(O4="類似品目",-N3,IF(O4="震災により類似品に変更",M3*-100,"")))</f>
        <v>-66</v>
      </c>
      <c r="P3" s="47">
        <f>IF(P4="特定調達品目",COUNTIF('様式A①資材（入力しないこと）'!$D$4:$HJ$4,"特定調達品目")+COUNTIF($D$4:O4,"特定調達品目")+1,IF(P4="類似品目",-O3,IF(P4="震災により類似品に変更",N3*-100,"")))</f>
        <v>-6600</v>
      </c>
      <c r="Q3" s="47">
        <f>IF(Q4="特定調達品目",COUNTIF('様式A①資材（入力しないこと）'!$D$4:$HJ$4,"特定調達品目")+COUNTIF($D$4:P4,"特定調達品目")+1,IF(Q4="類似品目",-P3,IF(Q4="震災により類似品に変更",O3*-100,"")))</f>
      </c>
      <c r="R3" s="47">
        <f>IF(R4="特定調達品目",COUNTIF('様式A①資材（入力しないこと）'!$D$4:$HJ$4,"特定調達品目")+COUNTIF($D$4:Q4,"特定調達品目")+1,IF(R4="類似品目",-Q3,IF(R4="震災により類似品に変更",P3*-100,"")))</f>
      </c>
      <c r="S3" s="47">
        <f>IF(S4="特定調達品目",COUNTIF('様式A①資材（入力しないこと）'!$D$4:$HJ$4,"特定調達品目")+COUNTIF($D$4:R4,"特定調達品目")+1,IF(S4="類似品目",-R3,IF(S4="震災により類似品に変更",Q3*-100,"")))</f>
        <v>67</v>
      </c>
      <c r="T3" s="47">
        <f>IF(T4="特定調達品目",COUNTIF('様式A①資材（入力しないこと）'!$D$4:$HJ$4,"特定調達品目")+COUNTIF($D$4:S4,"特定調達品目")+1,IF(T4="類似品目",-S3,IF(T4="震災により類似品に変更",R3*-100,"")))</f>
        <v>-67</v>
      </c>
      <c r="U3" s="47">
        <f>IF(U4="特定調達品目",COUNTIF('様式A①資材（入力しないこと）'!$D$4:$HJ$4,"特定調達品目")+COUNTIF($D$4:T4,"特定調達品目")+1,IF(U4="類似品目",-T3,IF(U4="震災により類似品に変更",S3*-100,"")))</f>
        <v>-6700</v>
      </c>
      <c r="V3" s="47">
        <f>IF(V4="特定調達品目",COUNTIF('様式A①資材（入力しないこと）'!$D$4:$HJ$4,"特定調達品目")+COUNTIF($D$4:U4,"特定調達品目")+1,IF(V4="類似品目",-U3,IF(V4="震災により類似品に変更",T3*-100,"")))</f>
      </c>
      <c r="W3" s="47">
        <f>IF(W4="特定調達品目",COUNTIF('様式A①資材（入力しないこと）'!$D$4:$HJ$4,"特定調達品目")+COUNTIF($D$4:V4,"特定調達品目")+1,IF(W4="類似品目",-V3,IF(W4="震災により類似品に変更",U3*-100,"")))</f>
      </c>
      <c r="X3" s="47">
        <f>IF(X4="特定調達品目",COUNTIF('様式A①資材（入力しないこと）'!$D$4:$HJ$4,"特定調達品目")+COUNTIF($D$4:W4,"特定調達品目")+1,IF(X4="類似品目",-W3,IF(X4="震災により類似品に変更",V3*-100,"")))</f>
        <v>68</v>
      </c>
      <c r="Y3" s="47">
        <f>IF(Y4="特定調達品目",COUNTIF('様式A①資材（入力しないこと）'!$D$4:$HJ$4,"特定調達品目")+COUNTIF($D$4:X4,"特定調達品目")+1,IF(Y4="類似品目",-X3,IF(Y4="震災により類似品に変更",W3*-100,"")))</f>
        <v>-68</v>
      </c>
      <c r="Z3" s="47">
        <f>IF(Z4="特定調達品目",COUNTIF('様式A①資材（入力しないこと）'!$D$4:$HJ$4,"特定調達品目")+COUNTIF($D$4:Y4,"特定調達品目")+1,IF(Z4="類似品目",-Y3,IF(Z4="震災により類似品に変更",X3*-100,"")))</f>
        <v>-6800</v>
      </c>
      <c r="AA3" s="47">
        <f>IF(AA4="特定調達品目",COUNTIF('様式A①資材（入力しないこと）'!$D$4:$HJ$4,"特定調達品目")+COUNTIF($D$4:Z4,"特定調達品目")+1,IF(AA4="類似品目",-Z3,IF(AA4="震災により類似品に変更",Y3*-100,"")))</f>
      </c>
      <c r="AB3" s="47">
        <f>IF(AB4="特定調達品目",COUNTIF('様式A①資材（入力しないこと）'!$D$4:$HJ$4,"特定調達品目")+COUNTIF($D$4:AA4,"特定調達品目")+1,IF(AB4="類似品目",-AA3,IF(AB4="震災により類似品に変更",Z3*-100,"")))</f>
      </c>
      <c r="AC3" s="47">
        <f>IF(AC4="特定調達品目",COUNTIF('様式A①資材（入力しないこと）'!$D$4:$HJ$4,"特定調達品目")+COUNTIF($D$4:AB4,"特定調達品目")+1,IF(AC4="類似品目",-AB3,IF(AC4="震災により類似品に変更",AA3*-100,"")))</f>
        <v>69</v>
      </c>
      <c r="AD3" s="47">
        <f>IF(AD4="特定調達品目",COUNTIF('様式A①資材（入力しないこと）'!$D$4:$HJ$4,"特定調達品目")+COUNTIF($D$4:AC4,"特定調達品目")+1,IF(AD4="類似品目",-AC3,IF(AD4="震災により類似品に変更",AB3*-100,"")))</f>
        <v>-69</v>
      </c>
      <c r="AE3" s="47">
        <f>IF(AE4="特定調達品目",COUNTIF('様式A①資材（入力しないこと）'!$D$4:$HJ$4,"特定調達品目")+COUNTIF($D$4:AD4,"特定調達品目")+1,IF(AE4="類似品目",-AD3,IF(AE4="震災により類似品に変更",AC3*-100,"")))</f>
        <v>-6900</v>
      </c>
      <c r="AF3" s="47">
        <f>IF(AF4="特定調達品目",COUNTIF('様式A①資材（入力しないこと）'!$D$4:$HJ$4,"特定調達品目")+COUNTIF($D$4:AE4,"特定調達品目")+1,IF(AF4="類似品目",-AE3,IF(AF4="震災により類似品に変更",AD3*-100,"")))</f>
      </c>
      <c r="AG3" s="47">
        <f>IF(AG4="特定調達品目",COUNTIF('様式A①資材（入力しないこと）'!$D$4:$HJ$4,"特定調達品目")+COUNTIF($D$4:AF4,"特定調達品目")+1,IF(AG4="類似品目",-AF3,IF(AG4="震災により類似品に変更",AE3*-100,"")))</f>
      </c>
      <c r="AH3" s="47">
        <f>IF(AH4="特定調達品目",COUNTIF('様式A①資材（入力しないこと）'!$D$4:$HJ$4,"特定調達品目")+COUNTIF($D$4:AG4,"特定調達品目")+1,IF(AH4="類似品目",-AG3,IF(AH4="震災により類似品に変更",AF3*-100,"")))</f>
        <v>70</v>
      </c>
      <c r="AI3" s="47">
        <f>IF(AI4="特定調達品目",COUNTIF('様式A①資材（入力しないこと）'!$D$4:$HJ$4,"特定調達品目")+COUNTIF($D$4:AH4,"特定調達品目")+1,IF(AI4="類似品目",-AH3,IF(AI4="震災により類似品に変更",AG3*-100,"")))</f>
        <v>-70</v>
      </c>
      <c r="AJ3" s="47">
        <f>IF(AJ4="特定調達品目",COUNTIF('様式A①資材（入力しないこと）'!$D$4:$HJ$4,"特定調達品目")+COUNTIF($D$4:AI4,"特定調達品目")+1,IF(AJ4="類似品目",-AI3,IF(AJ4="震災により類似品に変更",AH3*-100,"")))</f>
        <v>-7000</v>
      </c>
      <c r="AK3" s="47">
        <f>IF(AK4="特定調達品目",COUNTIF('様式A①資材（入力しないこと）'!$D$4:$HJ$4,"特定調達品目")+COUNTIF($D$4:AJ4,"特定調達品目")+1,IF(AK4="類似品目",-AJ3,IF(AK4="震災により類似品に変更",AI3*-100,"")))</f>
      </c>
      <c r="AL3" s="47">
        <f>IF(AL4="特定調達品目",COUNTIF('様式A①資材（入力しないこと）'!$D$4:$HJ$4,"特定調達品目")+COUNTIF($D$4:AK4,"特定調達品目")+1,IF(AL4="類似品目",-AK3,IF(AL4="震災により類似品に変更",AJ3*-100,"")))</f>
      </c>
      <c r="AM3" s="47">
        <f>IF(AM4="特定調達品目",COUNTIF('様式A①資材（入力しないこと）'!$D$4:$HJ$4,"特定調達品目")+COUNTIF($D$4:AL4,"特定調達品目")+1,IF(AM4="類似品目",-AL3,IF(AM4="震災により類似品に変更",AK3*-100,"")))</f>
        <v>71</v>
      </c>
      <c r="AN3" s="47">
        <f>IF(AN4="特定調達品目",COUNTIF('様式A①資材（入力しないこと）'!$D$4:$HJ$4,"特定調達品目")+COUNTIF($D$4:AM4,"特定調達品目")+1,IF(AN4="類似品目",-AM3,IF(AN4="震災により類似品に変更",AL3*-100,"")))</f>
        <v>72</v>
      </c>
      <c r="AO3" s="47">
        <f>IF(AO4="特定調達品目",COUNTIF('様式A①資材（入力しないこと）'!$D$4:$HJ$4,"特定調達品目")+COUNTIF($D$4:AN4,"特定調達品目")+1,IF(AO4="類似品目",-AN3,IF(AO4="震災により類似品に変更",AM3*-100,"")))</f>
        <v>73</v>
      </c>
      <c r="AP3" s="47">
        <f>IF(AP4="特定調達品目",COUNTIF('様式A①資材（入力しないこと）'!$D$4:$HJ$4,"特定調達品目")+COUNTIF($D$4:AO4,"特定調達品目")+1,IF(AP4="類似品目",-AO3,IF(AP4="震災により類似品に変更",AN3*-100,"")))</f>
        <v>74</v>
      </c>
      <c r="AQ3" s="47">
        <f>IF(AQ4="特定調達品目",COUNTIF('様式A①資材（入力しないこと）'!$D$4:$HJ$4,"特定調達品目")+COUNTIF($D$4:AP4,"特定調達品目")+1,IF(AQ4="類似品目",-AP3,IF(AQ4="震災により類似品に変更",AO3*-100,"")))</f>
        <v>75</v>
      </c>
      <c r="AR3" s="47">
        <f>IF(AR4="特定調達品目",COUNTIF('様式A①資材（入力しないこと）'!$D$4:$HJ$4,"特定調達品目")+COUNTIF($D$4:AQ4,"特定調達品目")+1,IF(AR4="類似品目",-AQ3,IF(AR4="震災により類似品に変更",AP3*-100,"")))</f>
        <v>76</v>
      </c>
      <c r="AS3" s="47">
        <f>IF(AS4="特定調達品目",COUNTIF('様式A①資材（入力しないこと）'!$D$4:$HJ$4,"特定調達品目")+COUNTIF($D$4:AR4,"特定調達品目")+1,IF(AS4="類似品目",-AR3,IF(AS4="震災により類似品に変更",AQ3*-100,"")))</f>
        <v>77</v>
      </c>
      <c r="AT3" s="47">
        <f>IF(AT4="特定調達品目",COUNTIF('様式A①資材（入力しないこと）'!$D$4:$HJ$4,"特定調達品目")+COUNTIF($D$4:AS4,"特定調達品目")+1,IF(AT4="類似品目",-AS3,IF(AT4="震災により類似品に変更",AR3*-100,"")))</f>
        <v>78</v>
      </c>
      <c r="AU3" s="47">
        <f>IF(AU4="特定調達品目",COUNTIF('様式A①資材（入力しないこと）'!$D$4:$HJ$4,"特定調達品目")+COUNTIF($D$4:AT4,"特定調達品目")+1,IF(AU4="類似品目",-AT3,IF(AU4="震災により類似品に変更",AS3*-100,"")))</f>
        <v>79</v>
      </c>
      <c r="AV3" s="47">
        <f>IF(AV4="特定調達品目",COUNTIF('様式A①資材（入力しないこと）'!$D$4:$HJ$4,"特定調達品目")+COUNTIF($D$4:AU4,"特定調達品目")+1,IF(AV4="類似品目",-AU3,IF(AV4="震災により類似品に変更",AT3*-100,"")))</f>
        <v>80</v>
      </c>
      <c r="AW3" s="47">
        <f>IF(AW4="特定調達品目",COUNTIF('様式A①資材（入力しないこと）'!$D$4:$HJ$4,"特定調達品目")+COUNTIF($D$4:AV4,"特定調達品目")+1,IF(AW4="類似品目",-AV3,IF(AW4="震災により類似品に変更",AU3*-100,"")))</f>
        <v>81</v>
      </c>
      <c r="AX3" s="47">
        <f>IF(AX4="特定調達品目",COUNTIF('様式A①資材（入力しないこと）'!$D$4:$HJ$4,"特定調達品目")+COUNTIF($D$4:AW4,"特定調達品目")+1,IF(AX4="類似品目",-AW3,IF(AX4="震災により類似品に変更",AV3*-100,"")))</f>
        <v>82</v>
      </c>
      <c r="AY3" s="47">
        <f>IF(AY4="特定調達品目",COUNTIF('様式A①資材（入力しないこと）'!$D$4:$HJ$4,"特定調達品目")+COUNTIF($D$4:AX4,"特定調達品目")+1,IF(AY4="類似品目",-AX3,IF(AY4="震災により類似品に変更",AW3*-100,"")))</f>
        <v>83</v>
      </c>
    </row>
    <row r="4" spans="2:51" ht="18">
      <c r="B4" s="22" t="s">
        <v>114</v>
      </c>
      <c r="C4" s="23">
        <f>'様式B（入力シート）'!E1</f>
        <v>0</v>
      </c>
      <c r="D4" s="28" t="s">
        <v>176</v>
      </c>
      <c r="E4" s="28" t="s">
        <v>0</v>
      </c>
      <c r="F4" s="54" t="s">
        <v>290</v>
      </c>
      <c r="G4" s="28" t="s">
        <v>139</v>
      </c>
      <c r="H4" s="28" t="s">
        <v>140</v>
      </c>
      <c r="I4" s="28" t="s">
        <v>176</v>
      </c>
      <c r="J4" s="28" t="s">
        <v>0</v>
      </c>
      <c r="K4" s="54" t="s">
        <v>290</v>
      </c>
      <c r="L4" s="28" t="s">
        <v>139</v>
      </c>
      <c r="M4" s="28" t="s">
        <v>140</v>
      </c>
      <c r="N4" s="28" t="s">
        <v>176</v>
      </c>
      <c r="O4" s="28" t="s">
        <v>0</v>
      </c>
      <c r="P4" s="54" t="s">
        <v>290</v>
      </c>
      <c r="Q4" s="28" t="s">
        <v>139</v>
      </c>
      <c r="R4" s="28" t="s">
        <v>140</v>
      </c>
      <c r="S4" s="28" t="s">
        <v>176</v>
      </c>
      <c r="T4" s="28" t="s">
        <v>0</v>
      </c>
      <c r="U4" s="54" t="s">
        <v>290</v>
      </c>
      <c r="V4" s="28" t="s">
        <v>139</v>
      </c>
      <c r="W4" s="28" t="s">
        <v>140</v>
      </c>
      <c r="X4" s="28" t="s">
        <v>176</v>
      </c>
      <c r="Y4" s="28" t="s">
        <v>0</v>
      </c>
      <c r="Z4" s="54" t="s">
        <v>290</v>
      </c>
      <c r="AA4" s="28" t="s">
        <v>139</v>
      </c>
      <c r="AB4" s="28" t="s">
        <v>140</v>
      </c>
      <c r="AC4" s="28" t="s">
        <v>176</v>
      </c>
      <c r="AD4" s="28" t="s">
        <v>0</v>
      </c>
      <c r="AE4" s="54" t="s">
        <v>290</v>
      </c>
      <c r="AF4" s="28" t="s">
        <v>139</v>
      </c>
      <c r="AG4" s="28" t="s">
        <v>140</v>
      </c>
      <c r="AH4" s="28" t="s">
        <v>176</v>
      </c>
      <c r="AI4" s="28" t="s">
        <v>0</v>
      </c>
      <c r="AJ4" s="54" t="s">
        <v>290</v>
      </c>
      <c r="AK4" s="28" t="s">
        <v>139</v>
      </c>
      <c r="AL4" s="28" t="s">
        <v>140</v>
      </c>
      <c r="AM4" s="28" t="s">
        <v>176</v>
      </c>
      <c r="AN4" s="28" t="s">
        <v>176</v>
      </c>
      <c r="AO4" s="28" t="s">
        <v>176</v>
      </c>
      <c r="AP4" s="28" t="s">
        <v>176</v>
      </c>
      <c r="AQ4" s="28" t="s">
        <v>176</v>
      </c>
      <c r="AR4" s="28" t="s">
        <v>176</v>
      </c>
      <c r="AS4" s="28" t="s">
        <v>176</v>
      </c>
      <c r="AT4" s="28" t="s">
        <v>176</v>
      </c>
      <c r="AU4" s="28" t="s">
        <v>176</v>
      </c>
      <c r="AV4" s="28" t="s">
        <v>176</v>
      </c>
      <c r="AW4" s="28" t="s">
        <v>176</v>
      </c>
      <c r="AX4" s="28" t="s">
        <v>176</v>
      </c>
      <c r="AY4" s="28" t="s">
        <v>176</v>
      </c>
    </row>
    <row r="5" spans="3:51" ht="75" customHeight="1">
      <c r="C5" s="29"/>
      <c r="D5" s="24" t="s">
        <v>276</v>
      </c>
      <c r="E5" s="24"/>
      <c r="F5" s="48"/>
      <c r="G5" s="24" t="s">
        <v>221</v>
      </c>
      <c r="H5" s="62" t="s">
        <v>233</v>
      </c>
      <c r="I5" s="24" t="s">
        <v>276</v>
      </c>
      <c r="J5" s="24"/>
      <c r="K5" s="48"/>
      <c r="L5" s="24" t="s">
        <v>221</v>
      </c>
      <c r="M5" s="62" t="s">
        <v>233</v>
      </c>
      <c r="N5" s="24" t="s">
        <v>277</v>
      </c>
      <c r="O5" s="24"/>
      <c r="P5" s="48"/>
      <c r="Q5" s="24" t="s">
        <v>221</v>
      </c>
      <c r="R5" s="62" t="s">
        <v>233</v>
      </c>
      <c r="S5" s="24" t="s">
        <v>277</v>
      </c>
      <c r="T5" s="24"/>
      <c r="U5" s="48"/>
      <c r="V5" s="24" t="s">
        <v>221</v>
      </c>
      <c r="W5" s="62" t="s">
        <v>233</v>
      </c>
      <c r="X5" s="24" t="s">
        <v>278</v>
      </c>
      <c r="Y5" s="24"/>
      <c r="Z5" s="48"/>
      <c r="AA5" s="24" t="s">
        <v>221</v>
      </c>
      <c r="AB5" s="60" t="s">
        <v>225</v>
      </c>
      <c r="AC5" s="24" t="s">
        <v>279</v>
      </c>
      <c r="AD5" s="24"/>
      <c r="AE5" s="48"/>
      <c r="AF5" s="24" t="s">
        <v>221</v>
      </c>
      <c r="AG5" s="60" t="s">
        <v>225</v>
      </c>
      <c r="AH5" s="24" t="s">
        <v>280</v>
      </c>
      <c r="AI5" s="24"/>
      <c r="AJ5" s="48"/>
      <c r="AK5" s="24" t="s">
        <v>221</v>
      </c>
      <c r="AL5" s="62" t="s">
        <v>225</v>
      </c>
      <c r="AM5" s="25" t="s">
        <v>281</v>
      </c>
      <c r="AN5" s="25" t="s">
        <v>281</v>
      </c>
      <c r="AO5" s="24" t="s">
        <v>292</v>
      </c>
      <c r="AP5" s="24" t="s">
        <v>292</v>
      </c>
      <c r="AQ5" s="60" t="s">
        <v>282</v>
      </c>
      <c r="AR5" s="60" t="s">
        <v>282</v>
      </c>
      <c r="AS5" s="25" t="s">
        <v>283</v>
      </c>
      <c r="AT5" s="24" t="s">
        <v>284</v>
      </c>
      <c r="AU5" s="24" t="s">
        <v>284</v>
      </c>
      <c r="AV5" s="24" t="s">
        <v>285</v>
      </c>
      <c r="AW5" s="24" t="s">
        <v>285</v>
      </c>
      <c r="AX5" s="24" t="s">
        <v>286</v>
      </c>
      <c r="AY5" s="24" t="s">
        <v>286</v>
      </c>
    </row>
    <row r="6" spans="1:51" ht="11.25">
      <c r="A6" s="30" t="s">
        <v>79</v>
      </c>
      <c r="B6" s="30" t="s">
        <v>80</v>
      </c>
      <c r="C6" s="31" t="s">
        <v>9</v>
      </c>
      <c r="D6" s="33" t="s">
        <v>7</v>
      </c>
      <c r="E6" s="33" t="s">
        <v>7</v>
      </c>
      <c r="F6" s="49" t="s">
        <v>7</v>
      </c>
      <c r="G6" s="33" t="s">
        <v>141</v>
      </c>
      <c r="H6" s="33"/>
      <c r="I6" s="33" t="s">
        <v>36</v>
      </c>
      <c r="J6" s="33" t="s">
        <v>36</v>
      </c>
      <c r="K6" s="49" t="s">
        <v>36</v>
      </c>
      <c r="L6" s="33" t="s">
        <v>141</v>
      </c>
      <c r="M6" s="33"/>
      <c r="N6" s="33" t="s">
        <v>7</v>
      </c>
      <c r="O6" s="33" t="s">
        <v>7</v>
      </c>
      <c r="P6" s="49" t="s">
        <v>7</v>
      </c>
      <c r="Q6" s="33" t="s">
        <v>141</v>
      </c>
      <c r="R6" s="33"/>
      <c r="S6" s="33" t="s">
        <v>36</v>
      </c>
      <c r="T6" s="33" t="s">
        <v>36</v>
      </c>
      <c r="U6" s="49" t="s">
        <v>36</v>
      </c>
      <c r="V6" s="33" t="s">
        <v>141</v>
      </c>
      <c r="W6" s="33"/>
      <c r="X6" s="33" t="s">
        <v>36</v>
      </c>
      <c r="Y6" s="33" t="s">
        <v>36</v>
      </c>
      <c r="Z6" s="49" t="s">
        <v>36</v>
      </c>
      <c r="AA6" s="33" t="s">
        <v>141</v>
      </c>
      <c r="AB6" s="33"/>
      <c r="AC6" s="33" t="s">
        <v>36</v>
      </c>
      <c r="AD6" s="33" t="s">
        <v>36</v>
      </c>
      <c r="AE6" s="49" t="s">
        <v>36</v>
      </c>
      <c r="AF6" s="33" t="s">
        <v>141</v>
      </c>
      <c r="AG6" s="33"/>
      <c r="AH6" s="33" t="s">
        <v>36</v>
      </c>
      <c r="AI6" s="33" t="s">
        <v>36</v>
      </c>
      <c r="AJ6" s="49" t="s">
        <v>36</v>
      </c>
      <c r="AK6" s="33" t="s">
        <v>141</v>
      </c>
      <c r="AL6" s="33"/>
      <c r="AM6" s="52" t="s">
        <v>36</v>
      </c>
      <c r="AN6" s="52" t="s">
        <v>8</v>
      </c>
      <c r="AO6" s="33" t="s">
        <v>36</v>
      </c>
      <c r="AP6" s="33" t="s">
        <v>8</v>
      </c>
      <c r="AQ6" s="33" t="s">
        <v>36</v>
      </c>
      <c r="AR6" s="33" t="s">
        <v>8</v>
      </c>
      <c r="AS6" s="52" t="s">
        <v>36</v>
      </c>
      <c r="AT6" s="33" t="s">
        <v>36</v>
      </c>
      <c r="AU6" s="33" t="s">
        <v>8</v>
      </c>
      <c r="AV6" s="33" t="s">
        <v>36</v>
      </c>
      <c r="AW6" s="33" t="s">
        <v>8</v>
      </c>
      <c r="AX6" s="33" t="s">
        <v>154</v>
      </c>
      <c r="AY6" s="56" t="s">
        <v>8</v>
      </c>
    </row>
    <row r="7" spans="1:51" ht="67.5" customHeight="1">
      <c r="A7" s="34" t="str">
        <f>"③会社名："&amp;'様式B（入力シート）'!C3&amp;"
④記入者名："&amp;'様式B（入力シート）'!C4&amp;"
⑤連絡先："&amp;'様式B（入力シート）'!C5</f>
        <v>③会社名：
④記入者名：
⑤連絡先：</v>
      </c>
      <c r="B7" s="40" t="str">
        <f>"⑧地先名："&amp;'様式B（入力シート）'!E3&amp;"
⑨契約年月日："&amp;'様式B（入力シート）'!E4&amp;"
⑩請負金額："&amp;'様式B（入力シート）'!E5</f>
        <v>⑧地先名：
⑨契約年月日：
⑩請負金額：</v>
      </c>
      <c r="C7" s="41">
        <f>'様式B（入力シート）'!E2</f>
        <v>0</v>
      </c>
      <c r="D7" s="35">
        <f>IF(D4="調達割合",SUMIF($A1:B1,D1,$A7:B7)/SUMIF($A1:C1,D1,$A7:C7)*100,IF(D4="理由","",SUMIF('様式B（入力シート）'!$A$9:$A$44,D3,'様式B（入力シート）'!$G$9:$G$44)))</f>
        <v>0</v>
      </c>
      <c r="E7" s="35">
        <f>IF(E4="調達割合",SUMIF($A1:C1,E1,$A7:C7)/SUMIF($A1:D1,E1,$A7:D7)*100,IF(E4="理由","",SUMIF('様式B（入力シート）'!$A$9:$A$44,E3,'様式B（入力シート）'!$G$9:$G$44)))</f>
        <v>0</v>
      </c>
      <c r="F7" s="55">
        <f>IF(F4="調達割合",SUMIF($A1:D1,F1,$A7:D7)/SUMIF($A1:E1,F1,$A7:E7)*100,IF(F4="理由","",SUMIF('様式B（入力シート）'!$A$9:$A$44,F3,'様式B（入力シート）'!$G$9:$G$44)))</f>
        <v>0</v>
      </c>
      <c r="G7" s="35" t="e">
        <f>IF(G4="調達割合",SUMIF($A1:D1,G1,$A7:D7)/SUMIF($A1:E1,G1,$A7:E7)*100,IF(G4="理由","",SUMIF('様式B（入力シート）'!$A$9:$A$44,G3,'様式B（入力シート）'!$G$9:$G$44)))</f>
        <v>#DIV/0!</v>
      </c>
      <c r="H7" s="35">
        <f>IF(H4="調達割合",SUMIF($A1:E1,H1,$A7:E7)/SUMIF($A1:G1,H1,$A7:G7)*100,IF(H4="理由","",SUMIF('様式B（入力シート）'!$A$9:$A$44,H3,'様式B（入力シート）'!$G$9:$G$44)))</f>
      </c>
      <c r="I7" s="35">
        <f>IF(I4="調達割合",SUMIF($A1:G1,I1,$A7:G7)/SUMIF($A1:H1,I1,$A7:H7)*100,IF(I4="理由","",SUMIF('様式B（入力シート）'!$A$9:$A$44,I3,'様式B（入力シート）'!$G$9:$G$44)))</f>
        <v>0</v>
      </c>
      <c r="J7" s="35">
        <f>IF(J4="調達割合",SUMIF($A1:H1,J1,$A7:H7)/SUMIF($A1:I1,J1,$A7:I7)*100,IF(J4="理由","",SUMIF('様式B（入力シート）'!$A$9:$A$44,J3,'様式B（入力シート）'!$G$9:$G$44)))</f>
        <v>0</v>
      </c>
      <c r="K7" s="55">
        <f>IF(K4="調達割合",SUMIF($A1:I1,K1,$A7:I7)/SUMIF($A1:J1,K1,$A7:J7)*100,IF(K4="理由","",SUMIF('様式B（入力シート）'!$A$9:$A$44,K3,'様式B（入力シート）'!$G$9:$G$44)))</f>
        <v>0</v>
      </c>
      <c r="L7" s="35" t="e">
        <f>IF(L4="調達割合",SUMIF($A1:I1,L1,$A7:I7)/SUMIF($A1:J1,L1,$A7:J7)*100,IF(L4="理由","",SUMIF('様式B（入力シート）'!$A$9:$A$44,L3,'様式B（入力シート）'!$G$9:$G$44)))</f>
        <v>#DIV/0!</v>
      </c>
      <c r="M7" s="35">
        <f>IF(M4="調達割合",SUMIF($A1:J1,M1,$A7:J7)/SUMIF($A1:L1,M1,$A7:L7)*100,IF(M4="理由","",SUMIF('様式B（入力シート）'!$A$9:$A$44,M3,'様式B（入力シート）'!$G$9:$G$44)))</f>
      </c>
      <c r="N7" s="35">
        <f>IF(N4="調達割合",SUMIF($A1:L1,N1,$A7:L7)/SUMIF($A1:M1,N1,$A7:M7)*100,IF(N4="理由","",SUMIF('様式B（入力シート）'!$A$9:$A$44,N3,'様式B（入力シート）'!$G$9:$G$44)))</f>
        <v>0</v>
      </c>
      <c r="O7" s="35">
        <f>IF(O4="調達割合",SUMIF($A1:M1,O1,$A7:M7)/SUMIF($A1:N1,O1,$A7:N7)*100,IF(O4="理由","",SUMIF('様式B（入力シート）'!$A$9:$A$44,O3,'様式B（入力シート）'!$G$9:$G$44)))</f>
        <v>0</v>
      </c>
      <c r="P7" s="55">
        <f>IF(P4="調達割合",SUMIF($A1:N1,P1,$A7:N7)/SUMIF($A1:O1,P1,$A7:O7)*100,IF(P4="理由","",SUMIF('様式B（入力シート）'!$A$9:$A$44,P3,'様式B（入力シート）'!$G$9:$G$44)))</f>
        <v>0</v>
      </c>
      <c r="Q7" s="35" t="e">
        <f>IF(Q4="調達割合",SUMIF($A1:N1,Q1,$A7:N7)/SUMIF($A1:O1,Q1,$A7:O7)*100,IF(Q4="理由","",SUMIF('様式B（入力シート）'!$A$9:$A$44,Q3,'様式B（入力シート）'!$G$9:$G$44)))</f>
        <v>#DIV/0!</v>
      </c>
      <c r="R7" s="35">
        <f>IF(R4="調達割合",SUMIF($A1:O1,R1,$A7:O7)/SUMIF($A1:Q1,R1,$A7:Q7)*100,IF(R4="理由","",SUMIF('様式B（入力シート）'!$A$9:$A$44,R3,'様式B（入力シート）'!$G$9:$G$44)))</f>
      </c>
      <c r="S7" s="35">
        <f>IF(S4="調達割合",SUMIF($A1:Q1,S1,$A7:Q7)/SUMIF($A1:R1,S1,$A7:R7)*100,IF(S4="理由","",SUMIF('様式B（入力シート）'!$A$9:$A$44,S3,'様式B（入力シート）'!$G$9:$G$44)))</f>
        <v>0</v>
      </c>
      <c r="T7" s="35">
        <f>IF(T4="調達割合",SUMIF($A1:R1,T1,$A7:R7)/SUMIF($A1:S1,T1,$A7:S7)*100,IF(T4="理由","",SUMIF('様式B（入力シート）'!$A$9:$A$44,T3,'様式B（入力シート）'!$G$9:$G$44)))</f>
        <v>0</v>
      </c>
      <c r="U7" s="55">
        <f>IF(U4="調達割合",SUMIF($A1:S1,U1,$A7:S7)/SUMIF($A1:T1,U1,$A7:T7)*100,IF(U4="理由","",SUMIF('様式B（入力シート）'!$A$9:$A$44,U3,'様式B（入力シート）'!$G$9:$G$44)))</f>
        <v>0</v>
      </c>
      <c r="V7" s="35" t="e">
        <f>IF(V4="調達割合",SUMIF($A1:S1,V1,$A7:S7)/SUMIF($A1:T1,V1,$A7:T7)*100,IF(V4="理由","",SUMIF('様式B（入力シート）'!$A$9:$A$44,V3,'様式B（入力シート）'!$G$9:$G$44)))</f>
        <v>#DIV/0!</v>
      </c>
      <c r="W7" s="35">
        <f>IF(W4="調達割合",SUMIF($A1:T1,W1,$A7:T7)/SUMIF($A1:V1,W1,$A7:V7)*100,IF(W4="理由","",SUMIF('様式B（入力シート）'!$A$9:$A$44,W3,'様式B（入力シート）'!$G$9:$G$44)))</f>
      </c>
      <c r="X7" s="35">
        <f>IF(X4="調達割合",SUMIF($A1:V1,X1,$A7:V7)/SUMIF($A1:W1,X1,$A7:W7)*100,IF(X4="理由","",SUMIF('様式B（入力シート）'!$A$9:$A$44,X3,'様式B（入力シート）'!$G$9:$G$44)))</f>
        <v>0</v>
      </c>
      <c r="Y7" s="35">
        <f>IF(Y4="調達割合",SUMIF($A1:W1,Y1,$A7:W7)/SUMIF($A1:X1,Y1,$A7:X7)*100,IF(Y4="理由","",SUMIF('様式B（入力シート）'!$A$9:$A$44,Y3,'様式B（入力シート）'!$G$9:$G$44)))</f>
        <v>0</v>
      </c>
      <c r="Z7" s="55">
        <f>IF(Z4="調達割合",SUMIF($A1:X1,Z1,$A7:X7)/SUMIF($A1:Y1,Z1,$A7:Y7)*100,IF(Z4="理由","",SUMIF('様式B（入力シート）'!$A$9:$A$44,Z3,'様式B（入力シート）'!$G$9:$G$44)))</f>
        <v>0</v>
      </c>
      <c r="AA7" s="35" t="e">
        <f>IF(AA4="調達割合",SUMIF($A1:X1,AA1,$A7:X7)/SUMIF($A1:Y1,AA1,$A7:Y7)*100,IF(AA4="理由","",SUMIF('様式B（入力シート）'!$A$9:$A$44,AA3,'様式B（入力シート）'!$G$9:$G$44)))</f>
        <v>#DIV/0!</v>
      </c>
      <c r="AB7" s="35">
        <f>IF(AB4="調達割合",SUMIF($A1:Y1,AB1,$A7:Y7)/SUMIF($A1:AA1,AB1,$A7:AA7)*100,IF(AB4="理由","",SUMIF('様式B（入力シート）'!$A$9:$A$44,AB3,'様式B（入力シート）'!$G$9:$G$44)))</f>
      </c>
      <c r="AC7" s="35">
        <f>IF(AC4="調達割合",SUMIF($A1:AA1,AC1,$A7:AA7)/SUMIF($A1:AB1,AC1,$A7:AB7)*100,IF(AC4="理由","",SUMIF('様式B（入力シート）'!$A$9:$A$44,AC3,'様式B（入力シート）'!$G$9:$G$44)))</f>
        <v>0</v>
      </c>
      <c r="AD7" s="35">
        <f>IF(AD4="調達割合",SUMIF($A1:AB1,AD1,$A7:AB7)/SUMIF($A1:AC1,AD1,$A7:AC7)*100,IF(AD4="理由","",SUMIF('様式B（入力シート）'!$A$9:$A$44,AD3,'様式B（入力シート）'!$G$9:$G$44)))</f>
        <v>0</v>
      </c>
      <c r="AE7" s="55">
        <f>IF(AE4="調達割合",SUMIF($A1:AC1,AE1,$A7:AC7)/SUMIF($A1:AD1,AE1,$A7:AD7)*100,IF(AE4="理由","",SUMIF('様式B（入力シート）'!$A$9:$A$44,AE3,'様式B（入力シート）'!$G$9:$G$44)))</f>
        <v>0</v>
      </c>
      <c r="AF7" s="35" t="e">
        <f>IF(AF4="調達割合",SUMIF($A1:AC1,AF1,$A7:AC7)/SUMIF($A1:AD1,AF1,$A7:AD7)*100,IF(AF4="理由","",SUMIF('様式B（入力シート）'!$A$9:$A$44,AF3,'様式B（入力シート）'!$G$9:$G$44)))</f>
        <v>#DIV/0!</v>
      </c>
      <c r="AG7" s="35">
        <f>IF(AG4="調達割合",SUMIF($A1:AD1,AG1,$A7:AD7)/SUMIF($A1:AF1,AG1,$A7:AF7)*100,IF(AG4="理由","",SUMIF('様式B（入力シート）'!$A$9:$A$44,AG3,'様式B（入力シート）'!$G$9:$G$44)))</f>
      </c>
      <c r="AH7" s="35">
        <f>IF(AH4="調達割合",SUMIF($A1:AF1,AH1,$A7:AF7)/SUMIF($A1:AG1,AH1,$A7:AG7)*100,IF(AH4="理由","",SUMIF('様式B（入力シート）'!$A$9:$A$44,AH3,'様式B（入力シート）'!$G$9:$G$44)))</f>
        <v>0</v>
      </c>
      <c r="AI7" s="35">
        <f>IF(AI4="調達割合",SUMIF($A1:AG1,AI1,$A7:AG7)/SUMIF($A1:AH1,AI1,$A7:AH7)*100,IF(AI4="理由","",SUMIF('様式B（入力シート）'!$A$9:$A$44,AI3,'様式B（入力シート）'!$G$9:$G$44)))</f>
        <v>0</v>
      </c>
      <c r="AJ7" s="55">
        <f>IF(AJ4="調達割合",SUMIF($A1:AH1,AJ1,$A7:AH7)/SUMIF($A1:AI1,AJ1,$A7:AI7)*100,IF(AJ4="理由","",SUMIF('様式B（入力シート）'!$A$9:$A$44,AJ3,'様式B（入力シート）'!$G$9:$G$44)))</f>
        <v>0</v>
      </c>
      <c r="AK7" s="35" t="e">
        <f>IF(AK4="調達割合",SUMIF($A1:AH1,AK1,$A7:AH7)/SUMIF($A1:AI1,AK1,$A7:AI7)*100,IF(AK4="理由","",SUMIF('様式B（入力シート）'!$A$9:$A$44,AK3,'様式B（入力シート）'!$G$9:$G$44)))</f>
        <v>#DIV/0!</v>
      </c>
      <c r="AL7" s="35">
        <f>IF(AL4="調達割合",SUMIF($A1:AI1,AL1,$A7:AI7)/SUMIF($A1:AK1,AL1,$A7:AK7)*100,IF(AL4="理由","",SUMIF('様式B（入力シート）'!$A$9:$A$44,AL3,'様式B（入力シート）'!$G$9:$G$44)))</f>
      </c>
      <c r="AM7" s="35">
        <f>IF(AM4="調達割合",SUMIF($A1:AK1,AM1,$A7:AK7)/SUMIF($A1:AL1,AM1,$A7:AL7)*100,IF(AM4="理由","",SUMIF('様式B（入力シート）'!$A$9:$A$44,AM3,'様式B（入力シート）'!$G$9:$G$44)))</f>
        <v>0</v>
      </c>
      <c r="AN7" s="35">
        <f>IF(AN4="調達割合",SUMIF($A1:AL1,AN1,$A7:AL7)/SUMIF($A1:AM1,AN1,$A7:AM7)*100,IF(AN4="理由","",SUMIF('様式B（入力シート）'!$A$9:$A$44,AN3,'様式B（入力シート）'!$G$9:$G$44)))</f>
        <v>0</v>
      </c>
      <c r="AO7" s="35">
        <f>IF(AO4="調達割合",SUMIF($A1:AM1,AO1,$A7:AM7)/SUMIF($A1:AN1,AO1,$A7:AN7)*100,IF(AO4="理由","",SUMIF('様式B（入力シート）'!$A$9:$A$44,AO3,'様式B（入力シート）'!$G$9:$G$44)))</f>
        <v>0</v>
      </c>
      <c r="AP7" s="35">
        <f>IF(AP4="調達割合",SUMIF($A1:AN1,AP1,$A7:AN7)/SUMIF($A1:AO1,AP1,$A7:AO7)*100,IF(AP4="理由","",SUMIF('様式B（入力シート）'!$A$9:$A$44,AP3,'様式B（入力シート）'!$G$9:$G$44)))</f>
        <v>0</v>
      </c>
      <c r="AQ7" s="35">
        <f>IF(AQ4="調達割合",SUMIF($A1:AO1,AQ1,$A7:AO7)/SUMIF($A1:AP1,AQ1,$A7:AP7)*100,IF(AQ4="理由","",SUMIF('様式B（入力シート）'!$A$9:$A$44,AQ3,'様式B（入力シート）'!$G$9:$G$44)))</f>
        <v>0</v>
      </c>
      <c r="AR7" s="35">
        <f>IF(AR4="調達割合",SUMIF($A1:AP1,AR1,$A7:AP7)/SUMIF($A1:AQ1,AR1,$A7:AQ7)*100,IF(AR4="理由","",SUMIF('様式B（入力シート）'!$A$9:$A$44,AR3,'様式B（入力シート）'!$G$9:$G$44)))</f>
        <v>0</v>
      </c>
      <c r="AS7" s="35">
        <f>IF(AS4="調達割合",SUMIF($A1:AQ1,AS1,$A7:AQ7)/SUMIF($A1:AR1,AS1,$A7:AR7)*100,IF(AS4="理由","",SUMIF('様式B（入力シート）'!$A$9:$A$44,AS3,'様式B（入力シート）'!$G$9:$G$44)))</f>
        <v>0</v>
      </c>
      <c r="AT7" s="35">
        <f>IF(AT4="調達割合",SUMIF($A1:AR1,AT1,$A7:AR7)/SUMIF($A1:AS1,AT1,$A7:AS7)*100,IF(AT4="理由","",SUMIF('様式B（入力シート）'!$A$9:$A$44,AT3,'様式B（入力シート）'!$G$9:$G$44)))</f>
        <v>0</v>
      </c>
      <c r="AU7" s="35">
        <f>IF(AU4="調達割合",SUMIF($A1:AS1,AU1,$A7:AS7)/SUMIF($A1:AT1,AU1,$A7:AT7)*100,IF(AU4="理由","",SUMIF('様式B（入力シート）'!$A$9:$A$44,AU3,'様式B（入力シート）'!$G$9:$G$44)))</f>
        <v>0</v>
      </c>
      <c r="AV7" s="35">
        <f>IF(AV4="調達割合",SUMIF($A1:AT1,AV1,$A7:AT7)/SUMIF($A1:AU1,AV1,$A7:AU7)*100,IF(AV4="理由","",SUMIF('様式B（入力シート）'!$A$9:$A$44,AV3,'様式B（入力シート）'!$G$9:$G$44)))</f>
        <v>0</v>
      </c>
      <c r="AW7" s="35">
        <f>IF(AW4="調達割合",SUMIF($A1:AU1,AW1,$A7:AU7)/SUMIF($A1:AV1,AW1,$A7:AV7)*100,IF(AW4="理由","",SUMIF('様式B（入力シート）'!$A$9:$A$44,AW3,'様式B（入力シート）'!$G$9:$G$44)))</f>
        <v>0</v>
      </c>
      <c r="AX7" s="35">
        <f>IF(AX4="調達割合",SUMIF($A1:AV1,AX1,$A7:AV7)/SUMIF($A1:AW1,AX1,$A7:AW7)*100,IF(AX4="理由","",SUMIF('様式B（入力シート）'!$A$9:$A$44,AX3,'様式B（入力シート）'!$G$9:$G$44)))</f>
        <v>0</v>
      </c>
      <c r="AY7" s="35">
        <f>IF(AY4="調達割合",SUMIF($A1:AW1,AY1,$A7:AW7)/SUMIF($A1:AX1,AY1,$A7:AX7)*100,IF(AY4="理由","",SUMIF('様式B（入力シート）'!$A$9:$A$44,AY3,'様式B（入力シート）'!$G$9:$G$44)))</f>
        <v>0</v>
      </c>
    </row>
    <row r="8" spans="1:51" s="39" customFormat="1" ht="22.5" customHeight="1">
      <c r="A8" s="36"/>
      <c r="B8" s="36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</row>
  </sheetData>
  <sheetProtection/>
  <conditionalFormatting sqref="D8:F8">
    <cfRule type="expression" priority="1" dxfId="11" stopIfTrue="1">
      <formula>AND(D5="理由",#REF!&gt;=50)</formula>
    </cfRule>
    <cfRule type="expression" priority="2" dxfId="11" stopIfTrue="1">
      <formula>AND(D5="理由",ISERROR(#REF!))</formula>
    </cfRule>
    <cfRule type="expression" priority="3" dxfId="10" stopIfTrue="1">
      <formula>D5="理由"</formula>
    </cfRule>
  </conditionalFormatting>
  <conditionalFormatting sqref="G8:K8">
    <cfRule type="expression" priority="4" dxfId="11" stopIfTrue="1">
      <formula>AND(G5="理由",#REF!&gt;=50)</formula>
    </cfRule>
    <cfRule type="expression" priority="5" dxfId="11" stopIfTrue="1">
      <formula>AND(G5="理由",ISERROR(#REF!))</formula>
    </cfRule>
    <cfRule type="expression" priority="6" dxfId="10" stopIfTrue="1">
      <formula>G5="理由"</formula>
    </cfRule>
  </conditionalFormatting>
  <conditionalFormatting sqref="L8:P8">
    <cfRule type="expression" priority="7" dxfId="11" stopIfTrue="1">
      <formula>AND(L5="理由",#REF!&gt;=50)</formula>
    </cfRule>
    <cfRule type="expression" priority="8" dxfId="11" stopIfTrue="1">
      <formula>AND(L5="理由",ISERROR(#REF!))</formula>
    </cfRule>
    <cfRule type="expression" priority="9" dxfId="10" stopIfTrue="1">
      <formula>L5="理由"</formula>
    </cfRule>
  </conditionalFormatting>
  <conditionalFormatting sqref="Q8:U8">
    <cfRule type="expression" priority="10" dxfId="11" stopIfTrue="1">
      <formula>AND(Q5="理由",#REF!&gt;=50)</formula>
    </cfRule>
    <cfRule type="expression" priority="11" dxfId="11" stopIfTrue="1">
      <formula>AND(Q5="理由",ISERROR(#REF!))</formula>
    </cfRule>
    <cfRule type="expression" priority="12" dxfId="10" stopIfTrue="1">
      <formula>Q5="理由"</formula>
    </cfRule>
  </conditionalFormatting>
  <conditionalFormatting sqref="V8:Z8">
    <cfRule type="expression" priority="13" dxfId="11" stopIfTrue="1">
      <formula>AND(V5="理由",E8&gt;=50)</formula>
    </cfRule>
    <cfRule type="expression" priority="14" dxfId="11" stopIfTrue="1">
      <formula>AND(V5="理由",ISERROR(E8))</formula>
    </cfRule>
    <cfRule type="expression" priority="15" dxfId="10" stopIfTrue="1">
      <formula>V5="理由"</formula>
    </cfRule>
  </conditionalFormatting>
  <conditionalFormatting sqref="AA8:AE8">
    <cfRule type="expression" priority="16" dxfId="11" stopIfTrue="1">
      <formula>AND(AA5="理由",I8&gt;=50)</formula>
    </cfRule>
    <cfRule type="expression" priority="17" dxfId="11" stopIfTrue="1">
      <formula>AND(AA5="理由",ISERROR(I8))</formula>
    </cfRule>
    <cfRule type="expression" priority="18" dxfId="10" stopIfTrue="1">
      <formula>AA5="理由"</formula>
    </cfRule>
  </conditionalFormatting>
  <conditionalFormatting sqref="AM8:AS8">
    <cfRule type="expression" priority="19" dxfId="11" stopIfTrue="1">
      <formula>AND(AM5="理由",AF8&gt;=50)</formula>
    </cfRule>
    <cfRule type="expression" priority="20" dxfId="11" stopIfTrue="1">
      <formula>AND(AM5="理由",ISERROR(AF8))</formula>
    </cfRule>
    <cfRule type="expression" priority="21" dxfId="10" stopIfTrue="1">
      <formula>AM5="理由"</formula>
    </cfRule>
  </conditionalFormatting>
  <conditionalFormatting sqref="AF8:AJ8">
    <cfRule type="expression" priority="22" dxfId="11" stopIfTrue="1">
      <formula>AND(AF5="理由",M8&gt;=50)</formula>
    </cfRule>
    <cfRule type="expression" priority="23" dxfId="11" stopIfTrue="1">
      <formula>AND(AF5="理由",ISERROR(M8))</formula>
    </cfRule>
    <cfRule type="expression" priority="24" dxfId="10" stopIfTrue="1">
      <formula>AF5="理由"</formula>
    </cfRule>
  </conditionalFormatting>
  <conditionalFormatting sqref="AK8:AL8">
    <cfRule type="expression" priority="25" dxfId="11" stopIfTrue="1">
      <formula>AND(AK5="理由",Q8&gt;=50)</formula>
    </cfRule>
    <cfRule type="expression" priority="26" dxfId="11" stopIfTrue="1">
      <formula>AND(AK5="理由",ISERROR(Q8))</formula>
    </cfRule>
    <cfRule type="expression" priority="27" dxfId="10" stopIfTrue="1">
      <formula>AK5="理由"</formula>
    </cfRule>
  </conditionalFormatting>
  <conditionalFormatting sqref="D7:IV7">
    <cfRule type="expression" priority="28" dxfId="9" stopIfTrue="1">
      <formula>AND(D4="理由")</formula>
    </cfRule>
  </conditionalFormatting>
  <conditionalFormatting sqref="AT8:IV8">
    <cfRule type="expression" priority="29" dxfId="11" stopIfTrue="1">
      <formula>AND(AT5="理由",AO8&gt;=50)</formula>
    </cfRule>
    <cfRule type="expression" priority="30" dxfId="11" stopIfTrue="1">
      <formula>AND(AT5="理由",ISERROR(AO8))</formula>
    </cfRule>
    <cfRule type="expression" priority="31" dxfId="10" stopIfTrue="1">
      <formula>AT5="理由"</formula>
    </cfRule>
  </conditionalFormatting>
  <conditionalFormatting sqref="D4:AY4">
    <cfRule type="cellIs" priority="32" dxfId="156" operator="equal" stopIfTrue="1">
      <formula>"理由"</formula>
    </cfRule>
    <cfRule type="cellIs" priority="33" dxfId="0" operator="equal" stopIfTrue="1">
      <formula>"調達割合"</formula>
    </cfRule>
    <cfRule type="cellIs" priority="34" dxfId="1" operator="equal" stopIfTrue="1">
      <formula>"特定調達品目"</formula>
    </cfRule>
  </conditionalFormatting>
  <printOptions/>
  <pageMargins left="0.7874015748031497" right="0.7874015748031497" top="0.984251968503937" bottom="0.984251968503937" header="0.5118110236220472" footer="0.5118110236220472"/>
  <pageSetup fitToWidth="5" horizontalDpi="600" verticalDpi="600" orientation="landscape" paperSize="9" scale="35" r:id="rId2"/>
  <headerFooter alignWithMargins="0">
    <oddHeader>&amp;C[&amp;P]&amp;R様式A②</oddHeader>
  </headerFooter>
  <colBreaks count="1" manualBreakCount="1">
    <brk id="4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H44"/>
  <sheetViews>
    <sheetView tabSelected="1" zoomScale="115" zoomScaleNormal="115" zoomScaleSheetLayoutView="85" zoomScalePageLayoutView="0" workbookViewId="0" topLeftCell="A1">
      <pane ySplit="8" topLeftCell="A9" activePane="bottomLeft" state="frozen"/>
      <selection pane="topLeft" activeCell="F18" sqref="F18"/>
      <selection pane="bottomLeft" activeCell="B10" sqref="B10"/>
    </sheetView>
  </sheetViews>
  <sheetFormatPr defaultColWidth="9.00390625" defaultRowHeight="13.5"/>
  <cols>
    <col min="1" max="1" width="6.125" style="1" bestFit="1" customWidth="1"/>
    <col min="2" max="2" width="35.75390625" style="1" customWidth="1"/>
    <col min="3" max="3" width="25.125" style="1" bestFit="1" customWidth="1"/>
    <col min="4" max="4" width="11.75390625" style="1" customWidth="1"/>
    <col min="5" max="5" width="22.50390625" style="1" customWidth="1"/>
    <col min="6" max="6" width="7.125" style="1" bestFit="1" customWidth="1"/>
    <col min="7" max="7" width="9.00390625" style="1" bestFit="1" customWidth="1"/>
    <col min="8" max="8" width="19.75390625" style="1" customWidth="1"/>
    <col min="9" max="9" width="12.875" style="1" customWidth="1"/>
    <col min="10" max="10" width="9.625" style="1" customWidth="1"/>
    <col min="11" max="16384" width="9.00390625" style="1" customWidth="1"/>
  </cols>
  <sheetData>
    <row r="1" spans="2:7" ht="12">
      <c r="B1" s="6" t="s">
        <v>67</v>
      </c>
      <c r="C1" s="2"/>
      <c r="D1" s="6" t="s">
        <v>78</v>
      </c>
      <c r="E1" s="2"/>
      <c r="F1" s="19"/>
      <c r="G1" s="19"/>
    </row>
    <row r="2" spans="2:7" ht="12.75" thickBot="1">
      <c r="B2" s="7" t="s">
        <v>70</v>
      </c>
      <c r="C2" s="4"/>
      <c r="D2" s="9" t="s">
        <v>75</v>
      </c>
      <c r="E2" s="3"/>
      <c r="F2" s="19"/>
      <c r="G2" s="19"/>
    </row>
    <row r="3" spans="2:7" ht="12">
      <c r="B3" s="8" t="s">
        <v>72</v>
      </c>
      <c r="C3" s="5"/>
      <c r="D3" s="9" t="s">
        <v>76</v>
      </c>
      <c r="E3" s="3"/>
      <c r="F3" s="19"/>
      <c r="G3" s="19"/>
    </row>
    <row r="4" spans="2:7" ht="12">
      <c r="B4" s="9" t="s">
        <v>73</v>
      </c>
      <c r="C4" s="3"/>
      <c r="D4" s="9" t="s">
        <v>61</v>
      </c>
      <c r="E4" s="3"/>
      <c r="F4" s="19"/>
      <c r="G4" s="19"/>
    </row>
    <row r="5" spans="2:7" ht="12.75" thickBot="1">
      <c r="B5" s="7" t="s">
        <v>74</v>
      </c>
      <c r="C5" s="4"/>
      <c r="D5" s="7" t="s">
        <v>68</v>
      </c>
      <c r="E5" s="4"/>
      <c r="F5" s="19"/>
      <c r="G5" s="19"/>
    </row>
    <row r="7" spans="1:8" ht="12">
      <c r="A7" s="10" t="s">
        <v>145</v>
      </c>
      <c r="B7" s="10" t="s">
        <v>146</v>
      </c>
      <c r="C7" s="10" t="s">
        <v>147</v>
      </c>
      <c r="D7" s="10" t="s">
        <v>148</v>
      </c>
      <c r="E7" s="10" t="s">
        <v>149</v>
      </c>
      <c r="F7" s="10" t="s">
        <v>150</v>
      </c>
      <c r="G7" s="10" t="s">
        <v>151</v>
      </c>
      <c r="H7" s="10" t="s">
        <v>152</v>
      </c>
    </row>
    <row r="8" spans="1:8" ht="12">
      <c r="A8" s="11" t="s">
        <v>69</v>
      </c>
      <c r="B8" s="11" t="s">
        <v>62</v>
      </c>
      <c r="C8" s="11" t="s">
        <v>63</v>
      </c>
      <c r="D8" s="11" t="s">
        <v>64</v>
      </c>
      <c r="E8" s="11" t="s">
        <v>65</v>
      </c>
      <c r="F8" s="11" t="s">
        <v>60</v>
      </c>
      <c r="G8" s="11" t="s">
        <v>66</v>
      </c>
      <c r="H8" s="11" t="s">
        <v>71</v>
      </c>
    </row>
    <row r="9" spans="1:8" ht="12">
      <c r="A9" s="13" t="e">
        <f>VLOOKUP($B9,マスタ,3,FALSE)</f>
        <v>#N/A</v>
      </c>
      <c r="B9" s="59"/>
      <c r="C9" s="13" t="e">
        <f>VLOOKUP($B9,マスタ,2,FALSE)</f>
        <v>#N/A</v>
      </c>
      <c r="D9" s="15"/>
      <c r="E9" s="15"/>
      <c r="F9" s="13" t="e">
        <f>VLOOKUP($B9,マスタ,5,FALSE)</f>
        <v>#N/A</v>
      </c>
      <c r="G9" s="15">
        <v>600</v>
      </c>
      <c r="H9" s="16"/>
    </row>
    <row r="10" spans="1:8" ht="12">
      <c r="A10" s="13" t="e">
        <f aca="true" t="shared" si="0" ref="A10:A43">VLOOKUP($B10,マスタ,3,FALSE)</f>
        <v>#N/A</v>
      </c>
      <c r="B10" s="59"/>
      <c r="C10" s="13" t="e">
        <f aca="true" t="shared" si="1" ref="C10:C43">VLOOKUP($B10,マスタ,2,FALSE)</f>
        <v>#N/A</v>
      </c>
      <c r="D10" s="15"/>
      <c r="E10" s="15"/>
      <c r="F10" s="13" t="e">
        <f aca="true" t="shared" si="2" ref="F10:F43">VLOOKUP($B10,マスタ,5,FALSE)</f>
        <v>#N/A</v>
      </c>
      <c r="G10" s="15">
        <v>100</v>
      </c>
      <c r="H10" s="16"/>
    </row>
    <row r="11" spans="1:8" ht="12">
      <c r="A11" s="13" t="e">
        <f t="shared" si="0"/>
        <v>#N/A</v>
      </c>
      <c r="B11" s="59"/>
      <c r="C11" s="13" t="e">
        <f t="shared" si="1"/>
        <v>#N/A</v>
      </c>
      <c r="D11" s="15"/>
      <c r="E11" s="15"/>
      <c r="F11" s="13" t="e">
        <f>VLOOKUP($B11,マスタ,5,FALSE)</f>
        <v>#N/A</v>
      </c>
      <c r="G11" s="15">
        <v>400</v>
      </c>
      <c r="H11" s="16"/>
    </row>
    <row r="12" spans="1:8" ht="12">
      <c r="A12" s="13" t="e">
        <f t="shared" si="0"/>
        <v>#N/A</v>
      </c>
      <c r="B12" s="59"/>
      <c r="C12" s="13" t="e">
        <f t="shared" si="1"/>
        <v>#N/A</v>
      </c>
      <c r="D12" s="15"/>
      <c r="E12" s="15"/>
      <c r="F12" s="13" t="e">
        <f t="shared" si="2"/>
        <v>#N/A</v>
      </c>
      <c r="G12" s="15"/>
      <c r="H12" s="16"/>
    </row>
    <row r="13" spans="1:8" ht="12">
      <c r="A13" s="13" t="e">
        <f t="shared" si="0"/>
        <v>#N/A</v>
      </c>
      <c r="B13" s="59"/>
      <c r="C13" s="13" t="e">
        <f t="shared" si="1"/>
        <v>#N/A</v>
      </c>
      <c r="D13" s="15"/>
      <c r="E13" s="15"/>
      <c r="F13" s="13" t="e">
        <f t="shared" si="2"/>
        <v>#N/A</v>
      </c>
      <c r="G13" s="15"/>
      <c r="H13" s="16"/>
    </row>
    <row r="14" spans="1:8" ht="12.75" customHeight="1">
      <c r="A14" s="13" t="e">
        <f t="shared" si="0"/>
        <v>#N/A</v>
      </c>
      <c r="B14" s="59"/>
      <c r="C14" s="13" t="e">
        <f t="shared" si="1"/>
        <v>#N/A</v>
      </c>
      <c r="D14" s="15"/>
      <c r="E14" s="15"/>
      <c r="F14" s="13" t="e">
        <f t="shared" si="2"/>
        <v>#N/A</v>
      </c>
      <c r="G14" s="15"/>
      <c r="H14" s="16"/>
    </row>
    <row r="15" spans="1:8" ht="12">
      <c r="A15" s="13" t="e">
        <f t="shared" si="0"/>
        <v>#N/A</v>
      </c>
      <c r="B15" s="59"/>
      <c r="C15" s="13" t="e">
        <f t="shared" si="1"/>
        <v>#N/A</v>
      </c>
      <c r="D15" s="15"/>
      <c r="E15" s="15"/>
      <c r="F15" s="13" t="e">
        <f t="shared" si="2"/>
        <v>#N/A</v>
      </c>
      <c r="G15" s="15"/>
      <c r="H15" s="16"/>
    </row>
    <row r="16" spans="1:8" ht="12">
      <c r="A16" s="13" t="e">
        <f t="shared" si="0"/>
        <v>#N/A</v>
      </c>
      <c r="B16" s="59"/>
      <c r="C16" s="13" t="e">
        <f t="shared" si="1"/>
        <v>#N/A</v>
      </c>
      <c r="D16" s="15"/>
      <c r="E16" s="15"/>
      <c r="F16" s="13" t="e">
        <f t="shared" si="2"/>
        <v>#N/A</v>
      </c>
      <c r="G16" s="15"/>
      <c r="H16" s="16"/>
    </row>
    <row r="17" spans="1:8" ht="12">
      <c r="A17" s="13" t="e">
        <f t="shared" si="0"/>
        <v>#N/A</v>
      </c>
      <c r="B17" s="59"/>
      <c r="C17" s="13" t="e">
        <f t="shared" si="1"/>
        <v>#N/A</v>
      </c>
      <c r="D17" s="15"/>
      <c r="E17" s="15"/>
      <c r="F17" s="13" t="e">
        <f t="shared" si="2"/>
        <v>#N/A</v>
      </c>
      <c r="G17" s="15"/>
      <c r="H17" s="16"/>
    </row>
    <row r="18" spans="1:8" ht="12">
      <c r="A18" s="13" t="e">
        <f t="shared" si="0"/>
        <v>#N/A</v>
      </c>
      <c r="B18" s="59"/>
      <c r="C18" s="13" t="e">
        <f t="shared" si="1"/>
        <v>#N/A</v>
      </c>
      <c r="D18" s="15"/>
      <c r="E18" s="15"/>
      <c r="F18" s="13" t="e">
        <f t="shared" si="2"/>
        <v>#N/A</v>
      </c>
      <c r="G18" s="15"/>
      <c r="H18" s="16"/>
    </row>
    <row r="19" spans="1:8" ht="12">
      <c r="A19" s="13" t="e">
        <f t="shared" si="0"/>
        <v>#N/A</v>
      </c>
      <c r="B19" s="59"/>
      <c r="C19" s="13" t="e">
        <f t="shared" si="1"/>
        <v>#N/A</v>
      </c>
      <c r="D19" s="15"/>
      <c r="E19" s="15"/>
      <c r="F19" s="13" t="e">
        <f t="shared" si="2"/>
        <v>#N/A</v>
      </c>
      <c r="G19" s="15"/>
      <c r="H19" s="16"/>
    </row>
    <row r="20" spans="1:8" ht="12">
      <c r="A20" s="13" t="e">
        <f t="shared" si="0"/>
        <v>#N/A</v>
      </c>
      <c r="B20" s="59"/>
      <c r="C20" s="13" t="e">
        <f t="shared" si="1"/>
        <v>#N/A</v>
      </c>
      <c r="D20" s="15"/>
      <c r="E20" s="15"/>
      <c r="F20" s="13" t="e">
        <f t="shared" si="2"/>
        <v>#N/A</v>
      </c>
      <c r="G20" s="15"/>
      <c r="H20" s="16"/>
    </row>
    <row r="21" spans="1:8" ht="12">
      <c r="A21" s="13" t="e">
        <f t="shared" si="0"/>
        <v>#N/A</v>
      </c>
      <c r="B21" s="59"/>
      <c r="C21" s="13" t="e">
        <f t="shared" si="1"/>
        <v>#N/A</v>
      </c>
      <c r="D21" s="15"/>
      <c r="E21" s="15"/>
      <c r="F21" s="13" t="e">
        <f t="shared" si="2"/>
        <v>#N/A</v>
      </c>
      <c r="G21" s="15"/>
      <c r="H21" s="16"/>
    </row>
    <row r="22" spans="1:8" ht="12">
      <c r="A22" s="13" t="e">
        <f t="shared" si="0"/>
        <v>#N/A</v>
      </c>
      <c r="B22" s="59"/>
      <c r="C22" s="13" t="e">
        <f t="shared" si="1"/>
        <v>#N/A</v>
      </c>
      <c r="D22" s="15"/>
      <c r="E22" s="15"/>
      <c r="F22" s="13" t="e">
        <f t="shared" si="2"/>
        <v>#N/A</v>
      </c>
      <c r="G22" s="15"/>
      <c r="H22" s="16"/>
    </row>
    <row r="23" spans="1:8" ht="12">
      <c r="A23" s="13" t="e">
        <f t="shared" si="0"/>
        <v>#N/A</v>
      </c>
      <c r="B23" s="59"/>
      <c r="C23" s="13" t="e">
        <f t="shared" si="1"/>
        <v>#N/A</v>
      </c>
      <c r="D23" s="15"/>
      <c r="E23" s="15"/>
      <c r="F23" s="13" t="e">
        <f t="shared" si="2"/>
        <v>#N/A</v>
      </c>
      <c r="G23" s="15"/>
      <c r="H23" s="16"/>
    </row>
    <row r="24" spans="1:8" ht="12">
      <c r="A24" s="13" t="e">
        <f t="shared" si="0"/>
        <v>#N/A</v>
      </c>
      <c r="B24" s="59"/>
      <c r="C24" s="13" t="e">
        <f t="shared" si="1"/>
        <v>#N/A</v>
      </c>
      <c r="D24" s="15"/>
      <c r="E24" s="15"/>
      <c r="F24" s="13" t="e">
        <f t="shared" si="2"/>
        <v>#N/A</v>
      </c>
      <c r="G24" s="15"/>
      <c r="H24" s="16"/>
    </row>
    <row r="25" spans="1:8" ht="12">
      <c r="A25" s="13" t="e">
        <f t="shared" si="0"/>
        <v>#N/A</v>
      </c>
      <c r="B25" s="59"/>
      <c r="C25" s="13" t="e">
        <f t="shared" si="1"/>
        <v>#N/A</v>
      </c>
      <c r="D25" s="15"/>
      <c r="E25" s="15"/>
      <c r="F25" s="13" t="e">
        <f t="shared" si="2"/>
        <v>#N/A</v>
      </c>
      <c r="G25" s="15"/>
      <c r="H25" s="16"/>
    </row>
    <row r="26" spans="1:8" ht="12">
      <c r="A26" s="13" t="e">
        <f t="shared" si="0"/>
        <v>#N/A</v>
      </c>
      <c r="B26" s="59"/>
      <c r="C26" s="13" t="e">
        <f t="shared" si="1"/>
        <v>#N/A</v>
      </c>
      <c r="D26" s="15"/>
      <c r="E26" s="15"/>
      <c r="F26" s="13" t="e">
        <f t="shared" si="2"/>
        <v>#N/A</v>
      </c>
      <c r="G26" s="15"/>
      <c r="H26" s="16"/>
    </row>
    <row r="27" spans="1:8" ht="12">
      <c r="A27" s="13" t="e">
        <f t="shared" si="0"/>
        <v>#N/A</v>
      </c>
      <c r="B27" s="59"/>
      <c r="C27" s="13" t="e">
        <f t="shared" si="1"/>
        <v>#N/A</v>
      </c>
      <c r="D27" s="15"/>
      <c r="E27" s="15"/>
      <c r="F27" s="13" t="e">
        <f t="shared" si="2"/>
        <v>#N/A</v>
      </c>
      <c r="G27" s="15"/>
      <c r="H27" s="16"/>
    </row>
    <row r="28" spans="1:8" ht="12">
      <c r="A28" s="13" t="e">
        <f t="shared" si="0"/>
        <v>#N/A</v>
      </c>
      <c r="B28" s="59"/>
      <c r="C28" s="13" t="e">
        <f t="shared" si="1"/>
        <v>#N/A</v>
      </c>
      <c r="D28" s="15"/>
      <c r="E28" s="15"/>
      <c r="F28" s="13" t="e">
        <f t="shared" si="2"/>
        <v>#N/A</v>
      </c>
      <c r="G28" s="15"/>
      <c r="H28" s="16"/>
    </row>
    <row r="29" spans="1:8" ht="12">
      <c r="A29" s="13" t="e">
        <f t="shared" si="0"/>
        <v>#N/A</v>
      </c>
      <c r="B29" s="59"/>
      <c r="C29" s="13" t="e">
        <f t="shared" si="1"/>
        <v>#N/A</v>
      </c>
      <c r="D29" s="15"/>
      <c r="E29" s="15"/>
      <c r="F29" s="13" t="e">
        <f t="shared" si="2"/>
        <v>#N/A</v>
      </c>
      <c r="G29" s="15"/>
      <c r="H29" s="16"/>
    </row>
    <row r="30" spans="1:8" ht="12">
      <c r="A30" s="13" t="e">
        <f t="shared" si="0"/>
        <v>#N/A</v>
      </c>
      <c r="B30" s="59"/>
      <c r="C30" s="13" t="e">
        <f t="shared" si="1"/>
        <v>#N/A</v>
      </c>
      <c r="D30" s="15"/>
      <c r="E30" s="15"/>
      <c r="F30" s="13" t="e">
        <f t="shared" si="2"/>
        <v>#N/A</v>
      </c>
      <c r="G30" s="15"/>
      <c r="H30" s="16"/>
    </row>
    <row r="31" spans="1:8" ht="12">
      <c r="A31" s="13" t="e">
        <f t="shared" si="0"/>
        <v>#N/A</v>
      </c>
      <c r="B31" s="59"/>
      <c r="C31" s="13" t="e">
        <f t="shared" si="1"/>
        <v>#N/A</v>
      </c>
      <c r="D31" s="15"/>
      <c r="E31" s="15"/>
      <c r="F31" s="13" t="e">
        <f t="shared" si="2"/>
        <v>#N/A</v>
      </c>
      <c r="G31" s="15"/>
      <c r="H31" s="16"/>
    </row>
    <row r="32" spans="1:8" ht="12">
      <c r="A32" s="13" t="e">
        <f t="shared" si="0"/>
        <v>#N/A</v>
      </c>
      <c r="B32" s="59"/>
      <c r="C32" s="13" t="e">
        <f t="shared" si="1"/>
        <v>#N/A</v>
      </c>
      <c r="D32" s="15"/>
      <c r="E32" s="15"/>
      <c r="F32" s="13" t="e">
        <f t="shared" si="2"/>
        <v>#N/A</v>
      </c>
      <c r="G32" s="15"/>
      <c r="H32" s="16"/>
    </row>
    <row r="33" spans="1:8" ht="12">
      <c r="A33" s="13" t="e">
        <f t="shared" si="0"/>
        <v>#N/A</v>
      </c>
      <c r="B33" s="59"/>
      <c r="C33" s="13" t="e">
        <f t="shared" si="1"/>
        <v>#N/A</v>
      </c>
      <c r="D33" s="15"/>
      <c r="E33" s="15"/>
      <c r="F33" s="13" t="e">
        <f t="shared" si="2"/>
        <v>#N/A</v>
      </c>
      <c r="G33" s="15"/>
      <c r="H33" s="16"/>
    </row>
    <row r="34" spans="1:8" ht="12">
      <c r="A34" s="13" t="e">
        <f t="shared" si="0"/>
        <v>#N/A</v>
      </c>
      <c r="B34" s="59"/>
      <c r="C34" s="13" t="e">
        <f t="shared" si="1"/>
        <v>#N/A</v>
      </c>
      <c r="D34" s="15"/>
      <c r="E34" s="15"/>
      <c r="F34" s="13" t="e">
        <f t="shared" si="2"/>
        <v>#N/A</v>
      </c>
      <c r="G34" s="15"/>
      <c r="H34" s="16"/>
    </row>
    <row r="35" spans="1:8" ht="12">
      <c r="A35" s="13" t="e">
        <f t="shared" si="0"/>
        <v>#N/A</v>
      </c>
      <c r="B35" s="59"/>
      <c r="C35" s="13" t="e">
        <f t="shared" si="1"/>
        <v>#N/A</v>
      </c>
      <c r="D35" s="15"/>
      <c r="E35" s="15"/>
      <c r="F35" s="13" t="e">
        <f t="shared" si="2"/>
        <v>#N/A</v>
      </c>
      <c r="G35" s="15"/>
      <c r="H35" s="16"/>
    </row>
    <row r="36" spans="1:8" ht="12">
      <c r="A36" s="13" t="e">
        <f t="shared" si="0"/>
        <v>#N/A</v>
      </c>
      <c r="B36" s="59"/>
      <c r="C36" s="13" t="e">
        <f t="shared" si="1"/>
        <v>#N/A</v>
      </c>
      <c r="D36" s="15"/>
      <c r="E36" s="15"/>
      <c r="F36" s="13" t="e">
        <f t="shared" si="2"/>
        <v>#N/A</v>
      </c>
      <c r="G36" s="15"/>
      <c r="H36" s="16"/>
    </row>
    <row r="37" spans="1:8" ht="12">
      <c r="A37" s="13" t="e">
        <f t="shared" si="0"/>
        <v>#N/A</v>
      </c>
      <c r="B37" s="59"/>
      <c r="C37" s="13" t="e">
        <f t="shared" si="1"/>
        <v>#N/A</v>
      </c>
      <c r="D37" s="15"/>
      <c r="E37" s="15"/>
      <c r="F37" s="13" t="e">
        <f t="shared" si="2"/>
        <v>#N/A</v>
      </c>
      <c r="G37" s="15"/>
      <c r="H37" s="16"/>
    </row>
    <row r="38" spans="1:8" ht="12">
      <c r="A38" s="13" t="e">
        <f t="shared" si="0"/>
        <v>#N/A</v>
      </c>
      <c r="B38" s="59"/>
      <c r="C38" s="13" t="e">
        <f t="shared" si="1"/>
        <v>#N/A</v>
      </c>
      <c r="D38" s="15"/>
      <c r="E38" s="15"/>
      <c r="F38" s="13" t="e">
        <f t="shared" si="2"/>
        <v>#N/A</v>
      </c>
      <c r="G38" s="15"/>
      <c r="H38" s="16"/>
    </row>
    <row r="39" spans="1:8" ht="12">
      <c r="A39" s="13" t="e">
        <f t="shared" si="0"/>
        <v>#N/A</v>
      </c>
      <c r="B39" s="59"/>
      <c r="C39" s="13" t="e">
        <f t="shared" si="1"/>
        <v>#N/A</v>
      </c>
      <c r="D39" s="15"/>
      <c r="E39" s="15"/>
      <c r="F39" s="13" t="e">
        <f t="shared" si="2"/>
        <v>#N/A</v>
      </c>
      <c r="G39" s="15"/>
      <c r="H39" s="16"/>
    </row>
    <row r="40" spans="1:8" ht="12">
      <c r="A40" s="13" t="e">
        <f t="shared" si="0"/>
        <v>#N/A</v>
      </c>
      <c r="B40" s="59"/>
      <c r="C40" s="13" t="e">
        <f t="shared" si="1"/>
        <v>#N/A</v>
      </c>
      <c r="D40" s="15"/>
      <c r="E40" s="15"/>
      <c r="F40" s="13" t="e">
        <f t="shared" si="2"/>
        <v>#N/A</v>
      </c>
      <c r="G40" s="15"/>
      <c r="H40" s="16"/>
    </row>
    <row r="41" spans="1:8" ht="12">
      <c r="A41" s="13" t="e">
        <f t="shared" si="0"/>
        <v>#N/A</v>
      </c>
      <c r="B41" s="59"/>
      <c r="C41" s="13" t="e">
        <f t="shared" si="1"/>
        <v>#N/A</v>
      </c>
      <c r="D41" s="15"/>
      <c r="E41" s="15"/>
      <c r="F41" s="13" t="e">
        <f t="shared" si="2"/>
        <v>#N/A</v>
      </c>
      <c r="G41" s="15"/>
      <c r="H41" s="16"/>
    </row>
    <row r="42" spans="1:8" ht="12">
      <c r="A42" s="13" t="e">
        <f t="shared" si="0"/>
        <v>#N/A</v>
      </c>
      <c r="B42" s="59"/>
      <c r="C42" s="13" t="e">
        <f t="shared" si="1"/>
        <v>#N/A</v>
      </c>
      <c r="D42" s="15"/>
      <c r="E42" s="15"/>
      <c r="F42" s="13" t="e">
        <f t="shared" si="2"/>
        <v>#N/A</v>
      </c>
      <c r="G42" s="15"/>
      <c r="H42" s="16"/>
    </row>
    <row r="43" spans="1:8" ht="12">
      <c r="A43" s="13" t="e">
        <f t="shared" si="0"/>
        <v>#N/A</v>
      </c>
      <c r="B43" s="59"/>
      <c r="C43" s="13" t="e">
        <f t="shared" si="1"/>
        <v>#N/A</v>
      </c>
      <c r="D43" s="15"/>
      <c r="E43" s="15"/>
      <c r="F43" s="13" t="e">
        <f t="shared" si="2"/>
        <v>#N/A</v>
      </c>
      <c r="G43" s="15"/>
      <c r="H43" s="16"/>
    </row>
    <row r="44" spans="1:8" ht="12">
      <c r="A44" s="17"/>
      <c r="B44" s="18" t="s">
        <v>77</v>
      </c>
      <c r="C44" s="18" t="s">
        <v>161</v>
      </c>
      <c r="D44" s="17"/>
      <c r="E44" s="17"/>
      <c r="F44" s="17"/>
      <c r="G44" s="17"/>
      <c r="H44" s="17"/>
    </row>
  </sheetData>
  <sheetProtection/>
  <dataValidations count="1">
    <dataValidation type="list" allowBlank="1" showInputMessage="1" showErrorMessage="1" sqref="B9:B43">
      <formula1>品目名</formula1>
    </dataValidation>
  </dataValidation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&amp;C[&amp;P/&amp;N]&amp;R様式-B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pane ySplit="8" topLeftCell="A9" activePane="bottomLeft" state="frozen"/>
      <selection pane="topLeft" activeCell="F18" sqref="F18"/>
      <selection pane="bottomLeft" activeCell="C13" sqref="C13"/>
    </sheetView>
  </sheetViews>
  <sheetFormatPr defaultColWidth="9.00390625" defaultRowHeight="13.5"/>
  <cols>
    <col min="1" max="1" width="6.125" style="1" bestFit="1" customWidth="1"/>
    <col min="2" max="2" width="35.75390625" style="1" customWidth="1"/>
    <col min="3" max="3" width="25.125" style="1" bestFit="1" customWidth="1"/>
    <col min="4" max="4" width="11.75390625" style="1" customWidth="1"/>
    <col min="5" max="5" width="22.50390625" style="1" customWidth="1"/>
    <col min="6" max="6" width="7.125" style="1" bestFit="1" customWidth="1"/>
    <col min="7" max="7" width="9.00390625" style="1" bestFit="1" customWidth="1"/>
    <col min="8" max="8" width="19.75390625" style="1" customWidth="1"/>
    <col min="9" max="9" width="12.875" style="1" customWidth="1"/>
    <col min="10" max="10" width="9.625" style="1" customWidth="1"/>
    <col min="11" max="16384" width="9.00390625" style="1" customWidth="1"/>
  </cols>
  <sheetData>
    <row r="1" spans="2:7" ht="12">
      <c r="B1" s="6" t="s">
        <v>81</v>
      </c>
      <c r="C1" s="2" t="s">
        <v>92</v>
      </c>
      <c r="D1" s="6" t="s">
        <v>78</v>
      </c>
      <c r="E1" s="2" t="s">
        <v>97</v>
      </c>
      <c r="F1" s="19"/>
      <c r="G1" s="19"/>
    </row>
    <row r="2" spans="2:7" ht="12.75" thickBot="1">
      <c r="B2" s="7" t="s">
        <v>82</v>
      </c>
      <c r="C2" s="4" t="s">
        <v>93</v>
      </c>
      <c r="D2" s="9" t="s">
        <v>83</v>
      </c>
      <c r="E2" s="3" t="s">
        <v>99</v>
      </c>
      <c r="F2" s="19"/>
      <c r="G2" s="19"/>
    </row>
    <row r="3" spans="2:7" ht="12">
      <c r="B3" s="8" t="s">
        <v>84</v>
      </c>
      <c r="C3" s="5" t="s">
        <v>91</v>
      </c>
      <c r="D3" s="9" t="s">
        <v>76</v>
      </c>
      <c r="E3" s="3" t="s">
        <v>100</v>
      </c>
      <c r="F3" s="19"/>
      <c r="G3" s="19"/>
    </row>
    <row r="4" spans="2:7" ht="12">
      <c r="B4" s="9" t="s">
        <v>85</v>
      </c>
      <c r="C4" s="3" t="s">
        <v>94</v>
      </c>
      <c r="D4" s="9" t="s">
        <v>86</v>
      </c>
      <c r="E4" s="46">
        <v>39236</v>
      </c>
      <c r="F4" s="19"/>
      <c r="G4" s="19"/>
    </row>
    <row r="5" spans="2:7" ht="12.75" thickBot="1">
      <c r="B5" s="7" t="s">
        <v>87</v>
      </c>
      <c r="C5" s="4" t="s">
        <v>95</v>
      </c>
      <c r="D5" s="7" t="s">
        <v>88</v>
      </c>
      <c r="E5" s="4" t="s">
        <v>101</v>
      </c>
      <c r="F5" s="19"/>
      <c r="G5" s="19"/>
    </row>
    <row r="7" spans="1:8" ht="12">
      <c r="A7" s="10" t="s">
        <v>145</v>
      </c>
      <c r="B7" s="10" t="s">
        <v>146</v>
      </c>
      <c r="C7" s="10" t="s">
        <v>147</v>
      </c>
      <c r="D7" s="10" t="s">
        <v>148</v>
      </c>
      <c r="E7" s="10" t="s">
        <v>149</v>
      </c>
      <c r="F7" s="10" t="s">
        <v>150</v>
      </c>
      <c r="G7" s="10" t="s">
        <v>151</v>
      </c>
      <c r="H7" s="10" t="s">
        <v>152</v>
      </c>
    </row>
    <row r="8" spans="1:8" ht="12">
      <c r="A8" s="11" t="s">
        <v>89</v>
      </c>
      <c r="B8" s="11" t="s">
        <v>62</v>
      </c>
      <c r="C8" s="11" t="s">
        <v>63</v>
      </c>
      <c r="D8" s="11" t="s">
        <v>64</v>
      </c>
      <c r="E8" s="11" t="s">
        <v>65</v>
      </c>
      <c r="F8" s="11" t="s">
        <v>60</v>
      </c>
      <c r="G8" s="11" t="s">
        <v>66</v>
      </c>
      <c r="H8" s="11" t="s">
        <v>71</v>
      </c>
    </row>
    <row r="9" spans="1:8" ht="12">
      <c r="A9" s="13">
        <f aca="true" t="shared" si="0" ref="A9:A33">VLOOKUP($B9,マスタ,3,FALSE)</f>
        <v>16</v>
      </c>
      <c r="B9" s="12" t="s">
        <v>177</v>
      </c>
      <c r="C9" s="14" t="str">
        <f aca="true" t="shared" si="1" ref="C9:C33">VLOOKUP($B9,マスタ,2,FALSE)</f>
        <v>高炉ｾﾒﾝﾄ</v>
      </c>
      <c r="D9" s="15" t="s">
        <v>102</v>
      </c>
      <c r="E9" s="15" t="s">
        <v>3</v>
      </c>
      <c r="F9" s="14" t="str">
        <f aca="true" t="shared" si="2" ref="F9:F33">VLOOKUP($B9,マスタ,5,FALSE)</f>
        <v>ｔ</v>
      </c>
      <c r="G9" s="15">
        <v>1.2</v>
      </c>
      <c r="H9" s="15"/>
    </row>
    <row r="10" spans="1:8" ht="24">
      <c r="A10" s="13">
        <f t="shared" si="0"/>
        <v>-1700</v>
      </c>
      <c r="B10" s="65" t="s">
        <v>291</v>
      </c>
      <c r="C10" s="14" t="s">
        <v>104</v>
      </c>
      <c r="D10" s="15" t="s">
        <v>103</v>
      </c>
      <c r="E10" s="15" t="s">
        <v>105</v>
      </c>
      <c r="F10" s="14" t="str">
        <f t="shared" si="2"/>
        <v>ｔ</v>
      </c>
      <c r="G10" s="15">
        <v>3</v>
      </c>
      <c r="H10" s="64" t="s">
        <v>288</v>
      </c>
    </row>
    <row r="11" spans="1:8" ht="12">
      <c r="A11" s="13">
        <f t="shared" si="0"/>
        <v>19</v>
      </c>
      <c r="B11" s="12" t="s">
        <v>289</v>
      </c>
      <c r="C11" s="14" t="str">
        <f t="shared" si="1"/>
        <v>生ｺﾝｸﾘｰﾄ(ﾌﾗｲｱｯｼｭ)</v>
      </c>
      <c r="D11" s="15" t="s">
        <v>102</v>
      </c>
      <c r="E11" s="15" t="s">
        <v>106</v>
      </c>
      <c r="F11" s="14" t="str">
        <f t="shared" si="2"/>
        <v>m3</v>
      </c>
      <c r="G11" s="15">
        <v>3.2</v>
      </c>
      <c r="H11" s="15"/>
    </row>
    <row r="12" spans="1:8" ht="12">
      <c r="A12" s="13" t="e">
        <f t="shared" si="0"/>
        <v>#N/A</v>
      </c>
      <c r="B12" s="12"/>
      <c r="C12" s="14" t="e">
        <f t="shared" si="1"/>
        <v>#N/A</v>
      </c>
      <c r="D12" s="15"/>
      <c r="E12" s="15"/>
      <c r="F12" s="13" t="e">
        <f t="shared" si="2"/>
        <v>#N/A</v>
      </c>
      <c r="G12" s="15"/>
      <c r="H12" s="16"/>
    </row>
    <row r="13" spans="1:8" ht="12">
      <c r="A13" s="13" t="e">
        <f t="shared" si="0"/>
        <v>#N/A</v>
      </c>
      <c r="B13" s="12"/>
      <c r="C13" s="14" t="e">
        <f t="shared" si="1"/>
        <v>#N/A</v>
      </c>
      <c r="D13" s="15"/>
      <c r="E13" s="15"/>
      <c r="F13" s="13" t="e">
        <f t="shared" si="2"/>
        <v>#N/A</v>
      </c>
      <c r="G13" s="15"/>
      <c r="H13" s="16"/>
    </row>
    <row r="14" spans="1:8" ht="12">
      <c r="A14" s="13" t="e">
        <f t="shared" si="0"/>
        <v>#N/A</v>
      </c>
      <c r="B14" s="12"/>
      <c r="C14" s="14" t="e">
        <f>VLOOKUP($B14,マスタ,2,FALSE)</f>
        <v>#N/A</v>
      </c>
      <c r="D14" s="15"/>
      <c r="E14" s="15"/>
      <c r="F14" s="13" t="e">
        <f t="shared" si="2"/>
        <v>#N/A</v>
      </c>
      <c r="G14" s="15"/>
      <c r="H14" s="16"/>
    </row>
    <row r="15" spans="1:8" ht="12">
      <c r="A15" s="13">
        <f t="shared" si="0"/>
        <v>64</v>
      </c>
      <c r="B15" s="12" t="s">
        <v>178</v>
      </c>
      <c r="C15" s="14" t="s">
        <v>111</v>
      </c>
      <c r="D15" s="15" t="s">
        <v>112</v>
      </c>
      <c r="E15" s="15" t="s">
        <v>157</v>
      </c>
      <c r="F15" s="13" t="str">
        <f t="shared" si="2"/>
        <v>機種</v>
      </c>
      <c r="G15" s="15">
        <v>1</v>
      </c>
      <c r="H15" s="16"/>
    </row>
    <row r="16" spans="1:8" ht="12">
      <c r="A16" s="13">
        <f t="shared" si="0"/>
        <v>64</v>
      </c>
      <c r="B16" s="12" t="s">
        <v>178</v>
      </c>
      <c r="C16" s="14" t="s">
        <v>111</v>
      </c>
      <c r="D16" s="15" t="s">
        <v>112</v>
      </c>
      <c r="E16" s="15" t="s">
        <v>158</v>
      </c>
      <c r="F16" s="13" t="str">
        <f t="shared" si="2"/>
        <v>機種</v>
      </c>
      <c r="G16" s="15">
        <v>1</v>
      </c>
      <c r="H16" s="16"/>
    </row>
    <row r="17" spans="1:8" ht="12">
      <c r="A17" s="13">
        <f t="shared" si="0"/>
        <v>-64</v>
      </c>
      <c r="B17" s="12" t="s">
        <v>153</v>
      </c>
      <c r="C17" s="14" t="s">
        <v>111</v>
      </c>
      <c r="D17" s="15" t="s">
        <v>112</v>
      </c>
      <c r="E17" s="15" t="s">
        <v>313</v>
      </c>
      <c r="F17" s="13" t="str">
        <f t="shared" si="2"/>
        <v>機種</v>
      </c>
      <c r="G17" s="15">
        <v>1</v>
      </c>
      <c r="H17" s="16"/>
    </row>
    <row r="18" spans="1:8" ht="12">
      <c r="A18" s="13">
        <f t="shared" si="0"/>
        <v>66</v>
      </c>
      <c r="B18" s="12" t="s">
        <v>179</v>
      </c>
      <c r="C18" s="14" t="s">
        <v>111</v>
      </c>
      <c r="D18" s="15" t="s">
        <v>112</v>
      </c>
      <c r="E18" s="15" t="s">
        <v>159</v>
      </c>
      <c r="F18" s="13" t="str">
        <f t="shared" si="2"/>
        <v>機種</v>
      </c>
      <c r="G18" s="15">
        <v>1</v>
      </c>
      <c r="H18" s="16"/>
    </row>
    <row r="19" spans="1:8" ht="12">
      <c r="A19" s="13">
        <f t="shared" si="0"/>
        <v>-65</v>
      </c>
      <c r="B19" s="12" t="s">
        <v>160</v>
      </c>
      <c r="C19" s="14" t="str">
        <f t="shared" si="1"/>
        <v>排出ガス対策型機械</v>
      </c>
      <c r="D19" s="15"/>
      <c r="E19" s="15"/>
      <c r="F19" s="13" t="str">
        <f t="shared" si="2"/>
        <v>工事数</v>
      </c>
      <c r="G19" s="15">
        <v>1</v>
      </c>
      <c r="H19" s="16"/>
    </row>
    <row r="20" spans="1:8" ht="12">
      <c r="A20" s="13">
        <f t="shared" si="0"/>
        <v>67</v>
      </c>
      <c r="B20" s="12" t="s">
        <v>180</v>
      </c>
      <c r="C20" s="14" t="str">
        <f t="shared" si="1"/>
        <v>低騒音対策型機械</v>
      </c>
      <c r="D20" s="15"/>
      <c r="E20" s="15"/>
      <c r="F20" s="13" t="str">
        <f t="shared" si="2"/>
        <v>工事数</v>
      </c>
      <c r="G20" s="15">
        <v>1</v>
      </c>
      <c r="H20" s="16"/>
    </row>
    <row r="21" spans="1:8" ht="12">
      <c r="A21" s="13" t="e">
        <f t="shared" si="0"/>
        <v>#N/A</v>
      </c>
      <c r="B21" s="12"/>
      <c r="C21" s="14" t="e">
        <f t="shared" si="1"/>
        <v>#N/A</v>
      </c>
      <c r="D21" s="15"/>
      <c r="E21" s="15"/>
      <c r="F21" s="13" t="e">
        <f t="shared" si="2"/>
        <v>#N/A</v>
      </c>
      <c r="G21" s="15"/>
      <c r="H21" s="16"/>
    </row>
    <row r="22" spans="1:8" ht="12">
      <c r="A22" s="13" t="e">
        <f t="shared" si="0"/>
        <v>#N/A</v>
      </c>
      <c r="B22" s="12"/>
      <c r="C22" s="14" t="e">
        <f t="shared" si="1"/>
        <v>#N/A</v>
      </c>
      <c r="D22" s="15"/>
      <c r="E22" s="15"/>
      <c r="F22" s="13" t="e">
        <f t="shared" si="2"/>
        <v>#N/A</v>
      </c>
      <c r="G22" s="15"/>
      <c r="H22" s="16"/>
    </row>
    <row r="23" spans="1:8" ht="12">
      <c r="A23" s="13" t="e">
        <f t="shared" si="0"/>
        <v>#N/A</v>
      </c>
      <c r="B23" s="12"/>
      <c r="C23" s="14" t="e">
        <f t="shared" si="1"/>
        <v>#N/A</v>
      </c>
      <c r="D23" s="15"/>
      <c r="E23" s="15"/>
      <c r="F23" s="13" t="e">
        <f t="shared" si="2"/>
        <v>#N/A</v>
      </c>
      <c r="G23" s="15"/>
      <c r="H23" s="16"/>
    </row>
    <row r="24" spans="1:8" ht="12">
      <c r="A24" s="13" t="e">
        <f t="shared" si="0"/>
        <v>#N/A</v>
      </c>
      <c r="B24" s="12"/>
      <c r="C24" s="14" t="e">
        <f t="shared" si="1"/>
        <v>#N/A</v>
      </c>
      <c r="D24" s="15"/>
      <c r="E24" s="15"/>
      <c r="F24" s="13" t="e">
        <f t="shared" si="2"/>
        <v>#N/A</v>
      </c>
      <c r="G24" s="15"/>
      <c r="H24" s="16"/>
    </row>
    <row r="25" spans="1:8" ht="12">
      <c r="A25" s="13" t="e">
        <f t="shared" si="0"/>
        <v>#N/A</v>
      </c>
      <c r="B25" s="12"/>
      <c r="C25" s="14" t="e">
        <f t="shared" si="1"/>
        <v>#N/A</v>
      </c>
      <c r="D25" s="15"/>
      <c r="E25" s="15"/>
      <c r="F25" s="13" t="e">
        <f t="shared" si="2"/>
        <v>#N/A</v>
      </c>
      <c r="G25" s="15"/>
      <c r="H25" s="16"/>
    </row>
    <row r="26" spans="1:8" ht="12">
      <c r="A26" s="13" t="e">
        <f t="shared" si="0"/>
        <v>#N/A</v>
      </c>
      <c r="B26" s="12"/>
      <c r="C26" s="14" t="e">
        <f t="shared" si="1"/>
        <v>#N/A</v>
      </c>
      <c r="D26" s="15"/>
      <c r="E26" s="15"/>
      <c r="F26" s="13" t="e">
        <f t="shared" si="2"/>
        <v>#N/A</v>
      </c>
      <c r="G26" s="15"/>
      <c r="H26" s="16"/>
    </row>
    <row r="27" spans="1:8" ht="12">
      <c r="A27" s="13" t="e">
        <f t="shared" si="0"/>
        <v>#N/A</v>
      </c>
      <c r="B27" s="12"/>
      <c r="C27" s="14" t="e">
        <f t="shared" si="1"/>
        <v>#N/A</v>
      </c>
      <c r="D27" s="15"/>
      <c r="E27" s="15"/>
      <c r="F27" s="13" t="e">
        <f t="shared" si="2"/>
        <v>#N/A</v>
      </c>
      <c r="G27" s="15"/>
      <c r="H27" s="16"/>
    </row>
    <row r="28" spans="1:8" ht="12">
      <c r="A28" s="13" t="e">
        <f t="shared" si="0"/>
        <v>#N/A</v>
      </c>
      <c r="B28" s="12"/>
      <c r="C28" s="14" t="e">
        <f t="shared" si="1"/>
        <v>#N/A</v>
      </c>
      <c r="D28" s="15"/>
      <c r="E28" s="15"/>
      <c r="F28" s="13" t="e">
        <f t="shared" si="2"/>
        <v>#N/A</v>
      </c>
      <c r="G28" s="15"/>
      <c r="H28" s="16"/>
    </row>
    <row r="29" spans="1:8" ht="12">
      <c r="A29" s="13" t="e">
        <f t="shared" si="0"/>
        <v>#N/A</v>
      </c>
      <c r="B29" s="12"/>
      <c r="C29" s="14" t="e">
        <f t="shared" si="1"/>
        <v>#N/A</v>
      </c>
      <c r="D29" s="15"/>
      <c r="E29" s="15"/>
      <c r="F29" s="13" t="e">
        <f t="shared" si="2"/>
        <v>#N/A</v>
      </c>
      <c r="G29" s="15"/>
      <c r="H29" s="16"/>
    </row>
    <row r="30" spans="1:8" ht="12">
      <c r="A30" s="13" t="e">
        <f t="shared" si="0"/>
        <v>#N/A</v>
      </c>
      <c r="B30" s="12"/>
      <c r="C30" s="14" t="e">
        <f t="shared" si="1"/>
        <v>#N/A</v>
      </c>
      <c r="D30" s="15"/>
      <c r="E30" s="15"/>
      <c r="F30" s="13" t="e">
        <f t="shared" si="2"/>
        <v>#N/A</v>
      </c>
      <c r="G30" s="15"/>
      <c r="H30" s="16"/>
    </row>
    <row r="31" spans="1:8" ht="12">
      <c r="A31" s="13" t="e">
        <f t="shared" si="0"/>
        <v>#N/A</v>
      </c>
      <c r="B31" s="12"/>
      <c r="C31" s="14" t="e">
        <f t="shared" si="1"/>
        <v>#N/A</v>
      </c>
      <c r="D31" s="15"/>
      <c r="E31" s="15"/>
      <c r="F31" s="13" t="e">
        <f t="shared" si="2"/>
        <v>#N/A</v>
      </c>
      <c r="G31" s="15"/>
      <c r="H31" s="16"/>
    </row>
    <row r="32" spans="1:8" ht="12">
      <c r="A32" s="13" t="e">
        <f t="shared" si="0"/>
        <v>#N/A</v>
      </c>
      <c r="B32" s="12"/>
      <c r="C32" s="14" t="e">
        <f t="shared" si="1"/>
        <v>#N/A</v>
      </c>
      <c r="D32" s="15"/>
      <c r="E32" s="15"/>
      <c r="F32" s="13" t="e">
        <f t="shared" si="2"/>
        <v>#N/A</v>
      </c>
      <c r="G32" s="15"/>
      <c r="H32" s="16"/>
    </row>
    <row r="33" spans="1:8" ht="12">
      <c r="A33" s="13" t="e">
        <f t="shared" si="0"/>
        <v>#N/A</v>
      </c>
      <c r="B33" s="12"/>
      <c r="C33" s="14" t="e">
        <f t="shared" si="1"/>
        <v>#N/A</v>
      </c>
      <c r="D33" s="15"/>
      <c r="E33" s="15"/>
      <c r="F33" s="13" t="e">
        <f t="shared" si="2"/>
        <v>#N/A</v>
      </c>
      <c r="G33" s="15"/>
      <c r="H33" s="16"/>
    </row>
    <row r="34" spans="1:8" ht="12">
      <c r="A34" s="17"/>
      <c r="B34" s="18" t="s">
        <v>77</v>
      </c>
      <c r="C34" s="18" t="s">
        <v>161</v>
      </c>
      <c r="D34" s="17"/>
      <c r="E34" s="17"/>
      <c r="F34" s="17"/>
      <c r="G34" s="17"/>
      <c r="H34" s="17"/>
    </row>
    <row r="35" ht="12"/>
  </sheetData>
  <sheetProtection/>
  <dataValidations count="3">
    <dataValidation type="list" allowBlank="1" showInputMessage="1" showErrorMessage="1" prompt="①Alt+↓を押しリストを表示&#10;②該当するものを選択" sqref="B9:B33">
      <formula1>品目名</formula1>
    </dataValidation>
    <dataValidation allowBlank="1" showInputMessage="1" showErrorMessage="1" prompt="この列には入力しないこと" sqref="A9:A33 F9:F33"/>
    <dataValidation type="list" allowBlank="1" showInputMessage="1" showErrorMessage="1" prompt="①Alt+↓を押しリストを表示&#10;②該当するものを選択" sqref="E1">
      <formula1>事業リスト</formula1>
    </dataValidation>
  </dataValidations>
  <printOptions/>
  <pageMargins left="0.787" right="0.787" top="0.984" bottom="0.984" header="0.512" footer="0.512"/>
  <pageSetup fitToHeight="0" fitToWidth="1" horizontalDpi="600" verticalDpi="600" orientation="landscape" paperSize="9" scale="87" r:id="rId2"/>
  <headerFooter alignWithMargins="0">
    <oddHeader>&amp;C[&amp;P/&amp;N]&amp;R様式-B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75"/>
  <sheetViews>
    <sheetView zoomScalePageLayoutView="0" workbookViewId="0" topLeftCell="A1">
      <selection activeCell="C102" sqref="C102"/>
    </sheetView>
  </sheetViews>
  <sheetFormatPr defaultColWidth="9.00390625" defaultRowHeight="13.5"/>
  <cols>
    <col min="1" max="1" width="48.50390625" style="42" customWidth="1"/>
    <col min="2" max="2" width="50.25390625" style="42" bestFit="1" customWidth="1"/>
    <col min="3" max="3" width="6.00390625" style="20" bestFit="1" customWidth="1"/>
    <col min="4" max="4" width="10.50390625" style="20" bestFit="1" customWidth="1"/>
    <col min="5" max="5" width="6.00390625" style="20" bestFit="1" customWidth="1"/>
    <col min="6" max="6" width="5.25390625" style="20" bestFit="1" customWidth="1"/>
    <col min="7" max="16384" width="9.00390625" style="20" customWidth="1"/>
  </cols>
  <sheetData>
    <row r="2" spans="2:7" ht="11.25">
      <c r="B2" s="43" t="s">
        <v>59</v>
      </c>
      <c r="C2" s="21" t="s">
        <v>69</v>
      </c>
      <c r="D2" s="21" t="s">
        <v>181</v>
      </c>
      <c r="E2" s="21" t="s">
        <v>60</v>
      </c>
      <c r="G2" s="21" t="s">
        <v>107</v>
      </c>
    </row>
    <row r="3" spans="1:5" ht="11.25">
      <c r="A3" s="42" t="str">
        <f aca="true" t="shared" si="0" ref="A3:A57">B3&amp;"【"&amp;D3&amp;"】["&amp;E3&amp;"]"</f>
        <v>建設汚泥から再生した処理土【特定調達品目】[m3]</v>
      </c>
      <c r="B3" s="42" t="s">
        <v>10</v>
      </c>
      <c r="C3" s="57">
        <f>IF(D3="特定調達品目",COUNTIF(D$3:D3,D$3),IF(D3="類似品目",-C2,C1*-100))</f>
        <v>1</v>
      </c>
      <c r="D3" s="53" t="s">
        <v>203</v>
      </c>
      <c r="E3" s="20" t="s">
        <v>204</v>
      </c>
    </row>
    <row r="4" spans="1:7" ht="11.25">
      <c r="A4" s="42" t="str">
        <f t="shared" si="0"/>
        <v>土工用水砕スラグ【特定調達品目】[m3]</v>
      </c>
      <c r="B4" s="42" t="s">
        <v>11</v>
      </c>
      <c r="C4" s="57">
        <f>IF(D4="特定調達品目",COUNTIF(D$3:D4,D$3),IF(D4="類似品目",-C3,C2*-100))</f>
        <v>2</v>
      </c>
      <c r="D4" s="53" t="s">
        <v>202</v>
      </c>
      <c r="E4" s="20" t="s">
        <v>4</v>
      </c>
      <c r="G4" s="20" t="s">
        <v>98</v>
      </c>
    </row>
    <row r="5" spans="1:7" s="42" customFormat="1" ht="11.25">
      <c r="A5" s="42" t="str">
        <f>B5&amp;"【"&amp;D5&amp;"】["&amp;E5&amp;"]"</f>
        <v>建設汚泥から再生した処理土,土工用水砕スラグ共通【類似品目】[m3]</v>
      </c>
      <c r="B5" s="42" t="str">
        <f>B3&amp;","&amp;B4&amp;"共通"</f>
        <v>建設汚泥から再生した処理土,土工用水砕スラグ共通</v>
      </c>
      <c r="C5" s="57">
        <f>IF(D5="特定調達品目",COUNTIF(D$3:D5,D$3),IF(D5="類似品目",-C4,C3*-100))</f>
        <v>-2</v>
      </c>
      <c r="D5" s="53" t="s">
        <v>205</v>
      </c>
      <c r="E5" s="42" t="s">
        <v>4</v>
      </c>
      <c r="G5" s="20" t="s">
        <v>143</v>
      </c>
    </row>
    <row r="6" spans="1:7" ht="22.5">
      <c r="A6" s="53" t="str">
        <f>B6&amp;"【"&amp;D6&amp;"】["&amp;E6&amp;"]"</f>
        <v>建設汚泥から再生した処理土,土工用水砕スラグ共通【震災により類似品に変更】[m3]</v>
      </c>
      <c r="B6" s="53" t="str">
        <f>B3&amp;","&amp;B4&amp;"共通"</f>
        <v>建設汚泥から再生した処理土,土工用水砕スラグ共通</v>
      </c>
      <c r="C6" s="57">
        <f>IF(D6="特定調達品目",COUNTIF(D$3:D6,D$3),IF(D6="類似品目",-C5,C4*-100))</f>
        <v>-200</v>
      </c>
      <c r="D6" s="58" t="s">
        <v>290</v>
      </c>
      <c r="E6" s="53" t="s">
        <v>4</v>
      </c>
      <c r="F6" s="53"/>
      <c r="G6" s="39" t="s">
        <v>143</v>
      </c>
    </row>
    <row r="7" spans="1:7" ht="11.25">
      <c r="A7" s="53" t="str">
        <f t="shared" si="0"/>
        <v>銅スラグを用いたケーソン中詰め材【特定調達品目】[m3]</v>
      </c>
      <c r="B7" s="53" t="s">
        <v>164</v>
      </c>
      <c r="C7" s="57">
        <f>IF(D7="特定調達品目",COUNTIF(D$3:D7,D$3),IF(D7="類似品目",-C6,C5*-100))</f>
        <v>3</v>
      </c>
      <c r="D7" s="53" t="s">
        <v>202</v>
      </c>
      <c r="E7" s="39" t="s">
        <v>90</v>
      </c>
      <c r="F7" s="39"/>
      <c r="G7" s="39" t="s">
        <v>142</v>
      </c>
    </row>
    <row r="8" spans="1:7" s="42" customFormat="1" ht="11.25">
      <c r="A8" s="53" t="str">
        <f t="shared" si="0"/>
        <v>フェロニッケルスラグを用いたケーソン中詰め材【特定調達品目】[m3]</v>
      </c>
      <c r="B8" s="53" t="s">
        <v>165</v>
      </c>
      <c r="C8" s="57">
        <f>IF(D8="特定調達品目",COUNTIF(D$3:D8,D$3),IF(D8="類似品目",-C7,C6*-100))</f>
        <v>4</v>
      </c>
      <c r="D8" s="53" t="s">
        <v>206</v>
      </c>
      <c r="E8" s="39" t="s">
        <v>4</v>
      </c>
      <c r="F8" s="39"/>
      <c r="G8" s="39" t="s">
        <v>144</v>
      </c>
    </row>
    <row r="9" spans="1:7" ht="22.5">
      <c r="A9" s="53" t="str">
        <f t="shared" si="0"/>
        <v>銅スラグを用いたケーソン中詰め材,フェロニッケルスラグを用いたケーソン中詰め材共通【類似品目】[m3]</v>
      </c>
      <c r="B9" s="53" t="str">
        <f>B7&amp;","&amp;B8&amp;"共通"</f>
        <v>銅スラグを用いたケーソン中詰め材,フェロニッケルスラグを用いたケーソン中詰め材共通</v>
      </c>
      <c r="C9" s="57">
        <f>IF(D9="特定調達品目",COUNTIF(D$3:D9,D$3),IF(D9="類似品目",-C8,C7*-100))</f>
        <v>-4</v>
      </c>
      <c r="D9" s="53" t="s">
        <v>172</v>
      </c>
      <c r="E9" s="53" t="s">
        <v>4</v>
      </c>
      <c r="F9" s="53"/>
      <c r="G9" s="53" t="s">
        <v>96</v>
      </c>
    </row>
    <row r="10" spans="1:7" ht="22.5">
      <c r="A10" s="53" t="str">
        <f>B10&amp;"【"&amp;D10&amp;"】["&amp;E10&amp;"]"</f>
        <v>銅スラグを用いたケーソン中詰め材,フェロニッケルスラグを用いたケーソン中詰め材共通【震災により類似品に変更】[m3]</v>
      </c>
      <c r="B10" s="53" t="str">
        <f>B7&amp;","&amp;B8&amp;"共通"</f>
        <v>銅スラグを用いたケーソン中詰め材,フェロニッケルスラグを用いたケーソン中詰め材共通</v>
      </c>
      <c r="C10" s="57">
        <f>IF(D10="特定調達品目",COUNTIF(D$3:D10,D$3),IF(D10="類似品目",-C9,C8*-100))</f>
        <v>-400</v>
      </c>
      <c r="D10" s="58" t="s">
        <v>290</v>
      </c>
      <c r="E10" s="53" t="s">
        <v>4</v>
      </c>
      <c r="F10" s="53"/>
      <c r="G10" s="53" t="s">
        <v>96</v>
      </c>
    </row>
    <row r="11" spans="1:7" ht="11.25">
      <c r="A11" s="53" t="str">
        <f t="shared" si="0"/>
        <v>地盤改良用製鋼スラグ【特定調達品目】[m3]</v>
      </c>
      <c r="B11" s="53" t="s">
        <v>207</v>
      </c>
      <c r="C11" s="57">
        <f>IF(D11="特定調達品目",COUNTIF(D$3:D11,D$3),IF(D11="類似品目",-C10,C9*-100))</f>
        <v>5</v>
      </c>
      <c r="D11" s="53" t="s">
        <v>202</v>
      </c>
      <c r="E11" s="39" t="s">
        <v>4</v>
      </c>
      <c r="F11" s="39"/>
      <c r="G11" s="39" t="s">
        <v>108</v>
      </c>
    </row>
    <row r="12" spans="1:7" ht="11.25">
      <c r="A12" s="53" t="str">
        <f t="shared" si="0"/>
        <v>地盤改良用製鋼スラグ【類似品目】[m3]</v>
      </c>
      <c r="B12" s="53" t="str">
        <f>B11</f>
        <v>地盤改良用製鋼スラグ</v>
      </c>
      <c r="C12" s="57">
        <f>IF(D12="特定調達品目",COUNTIF(D$3:D12,D$3),IF(D12="類似品目",-C11,C10*-100))</f>
        <v>-5</v>
      </c>
      <c r="D12" s="53" t="s">
        <v>172</v>
      </c>
      <c r="E12" s="39" t="s">
        <v>4</v>
      </c>
      <c r="F12" s="39"/>
      <c r="G12" s="39" t="s">
        <v>109</v>
      </c>
    </row>
    <row r="13" spans="1:7" ht="22.5">
      <c r="A13" s="53" t="str">
        <f>B13&amp;"【"&amp;D13&amp;"】["&amp;E13&amp;"]"</f>
        <v>地盤改良用製鋼スラグ【震災により類似品に変更】[m3]</v>
      </c>
      <c r="B13" s="53" t="str">
        <f>B11</f>
        <v>地盤改良用製鋼スラグ</v>
      </c>
      <c r="C13" s="57">
        <f>IF(D13="特定調達品目",COUNTIF(D$3:D13,D$3),IF(D13="類似品目",-C12,C11*-100))</f>
        <v>-500</v>
      </c>
      <c r="D13" s="58" t="s">
        <v>290</v>
      </c>
      <c r="E13" s="39" t="s">
        <v>4</v>
      </c>
      <c r="F13" s="39"/>
      <c r="G13" s="39" t="s">
        <v>109</v>
      </c>
    </row>
    <row r="14" spans="1:7" ht="11.25">
      <c r="A14" s="53" t="str">
        <f t="shared" si="0"/>
        <v>高炉スラグ骨材【特定調達品目】[m3]</v>
      </c>
      <c r="B14" s="53" t="s">
        <v>169</v>
      </c>
      <c r="C14" s="57">
        <f>IF(D14="特定調達品目",COUNTIF(D$3:D14,D$3),IF(D14="類似品目",-C13,C12*-100))</f>
        <v>6</v>
      </c>
      <c r="D14" s="53" t="s">
        <v>202</v>
      </c>
      <c r="E14" s="39" t="s">
        <v>4</v>
      </c>
      <c r="F14" s="39"/>
      <c r="G14" s="39" t="s">
        <v>110</v>
      </c>
    </row>
    <row r="15" spans="1:7" ht="11.25">
      <c r="A15" s="53" t="str">
        <f t="shared" si="0"/>
        <v>ﾌｪﾛﾆｯｹﾙ骨材【特定調達品目】[m3]</v>
      </c>
      <c r="B15" s="53" t="s">
        <v>16</v>
      </c>
      <c r="C15" s="57">
        <f>IF(D15="特定調達品目",COUNTIF(D$3:D15,D$3),IF(D15="類似品目",-C14,C13*-100))</f>
        <v>7</v>
      </c>
      <c r="D15" s="53" t="s">
        <v>202</v>
      </c>
      <c r="E15" s="39" t="s">
        <v>4</v>
      </c>
      <c r="F15" s="39"/>
      <c r="G15" s="39" t="s">
        <v>155</v>
      </c>
    </row>
    <row r="16" spans="1:7" ht="11.25">
      <c r="A16" s="53" t="str">
        <f t="shared" si="0"/>
        <v>銅スラグ骨材【特定調達品目】[m3]</v>
      </c>
      <c r="B16" s="53" t="s">
        <v>17</v>
      </c>
      <c r="C16" s="57">
        <f>IF(D16="特定調達品目",COUNTIF(D$3:D16,D$3),IF(D16="類似品目",-C15,C14*-100))</f>
        <v>8</v>
      </c>
      <c r="D16" s="53" t="s">
        <v>202</v>
      </c>
      <c r="E16" s="39" t="s">
        <v>4</v>
      </c>
      <c r="F16" s="39"/>
      <c r="G16" s="39"/>
    </row>
    <row r="17" spans="1:7" ht="11.25">
      <c r="A17" s="53" t="str">
        <f t="shared" si="0"/>
        <v>電気炉酸化スラグ骨材【特定調達品目】[m3]</v>
      </c>
      <c r="B17" s="53" t="s">
        <v>162</v>
      </c>
      <c r="C17" s="57">
        <f>IF(D17="特定調達品目",COUNTIF(D$3:D17,D$3),IF(D17="類似品目",-C16,C15*-100))</f>
        <v>9</v>
      </c>
      <c r="D17" s="53" t="s">
        <v>208</v>
      </c>
      <c r="E17" s="39" t="s">
        <v>4</v>
      </c>
      <c r="F17" s="39"/>
      <c r="G17" s="39"/>
    </row>
    <row r="18" spans="1:7" ht="22.5">
      <c r="A18" s="53" t="str">
        <f>B18&amp;"【"&amp;D18&amp;"】["&amp;E18&amp;"]"</f>
        <v>高炉スラグ骨材,ﾌｪﾛﾆｯｹﾙ骨材,銅スラグ骨材電気炉酸化スラグ骨材共通【類似品目】[m3]</v>
      </c>
      <c r="B18" s="53" t="str">
        <f>B14&amp;","&amp;B15&amp;","&amp;B16&amp;B17&amp;"共通"</f>
        <v>高炉スラグ骨材,ﾌｪﾛﾆｯｹﾙ骨材,銅スラグ骨材電気炉酸化スラグ骨材共通</v>
      </c>
      <c r="C18" s="57">
        <f>IF(D18="特定調達品目",COUNTIF(D$3:D18,D$3),IF(D18="類似品目",-C17,C16*-100))</f>
        <v>-9</v>
      </c>
      <c r="D18" s="53" t="s">
        <v>172</v>
      </c>
      <c r="E18" s="39" t="s">
        <v>90</v>
      </c>
      <c r="F18" s="39"/>
      <c r="G18" s="39"/>
    </row>
    <row r="19" spans="1:7" ht="22.5">
      <c r="A19" s="53" t="str">
        <f t="shared" si="0"/>
        <v>高炉スラグ骨材,ﾌｪﾛﾆｯｹﾙ骨材,銅スラグ骨材電気炉酸化スラグ骨材共通【震災により類似品に変更】[m3]</v>
      </c>
      <c r="B19" s="53" t="s">
        <v>209</v>
      </c>
      <c r="C19" s="57">
        <f>IF(D19="特定調達品目",COUNTIF(D$3:D19,D$3),IF(D19="類似品目",-C18,C17*-100))</f>
        <v>-900</v>
      </c>
      <c r="D19" s="58" t="s">
        <v>290</v>
      </c>
      <c r="E19" s="39" t="s">
        <v>4</v>
      </c>
      <c r="F19" s="39"/>
      <c r="G19" s="39"/>
    </row>
    <row r="20" spans="1:7" ht="11.25">
      <c r="A20" s="53" t="str">
        <f t="shared" si="0"/>
        <v>再生加熱ｱｽﾌｧﾙﾄ混合物【特定調達品目】[ｔ]</v>
      </c>
      <c r="B20" s="53" t="s">
        <v>12</v>
      </c>
      <c r="C20" s="57">
        <f>IF(D20="特定調達品目",COUNTIF(D$3:D20,D$3),IF(D20="類似品目",-C19,C18*-100))</f>
        <v>10</v>
      </c>
      <c r="D20" s="53" t="s">
        <v>202</v>
      </c>
      <c r="E20" s="39" t="s">
        <v>2</v>
      </c>
      <c r="F20" s="39"/>
      <c r="G20" s="39"/>
    </row>
    <row r="21" spans="1:7" ht="11.25">
      <c r="A21" s="53" t="str">
        <f t="shared" si="0"/>
        <v>鉄鋼ｽﾗｸﾞ混入ｱｽﾌｧﾙﾄ混合物【特定調達品目】[ｔ]</v>
      </c>
      <c r="B21" s="53" t="s">
        <v>13</v>
      </c>
      <c r="C21" s="57">
        <f>IF(D21="特定調達品目",COUNTIF(D$3:D21,D$3),IF(D21="類似品目",-C20,C19*-100))</f>
        <v>11</v>
      </c>
      <c r="D21" s="53" t="s">
        <v>202</v>
      </c>
      <c r="E21" s="39" t="s">
        <v>2</v>
      </c>
      <c r="F21" s="39"/>
      <c r="G21" s="39"/>
    </row>
    <row r="22" spans="1:7" ht="11.25">
      <c r="A22" s="53" t="str">
        <f t="shared" si="0"/>
        <v>中温化アスファルト混合物 【特定調達品目】[ｔ]</v>
      </c>
      <c r="B22" s="53" t="s">
        <v>192</v>
      </c>
      <c r="C22" s="57">
        <f>IF(D22="特定調達品目",COUNTIF(D$3:D22,D$3),IF(D22="類似品目",-C21,C20*-100))</f>
        <v>12</v>
      </c>
      <c r="D22" s="53" t="s">
        <v>202</v>
      </c>
      <c r="E22" s="39" t="s">
        <v>2</v>
      </c>
      <c r="F22" s="39"/>
      <c r="G22" s="39"/>
    </row>
    <row r="23" spans="1:7" ht="22.5">
      <c r="A23" s="53" t="str">
        <f t="shared" si="0"/>
        <v>再生加熱ｱｽﾌｧﾙﾄ混合物,鉄鋼ｽﾗｸﾞ混入ｱｽﾌｧﾙﾄ混合物中温化アスファルト混合物 共通【類似品目】[ｔ]</v>
      </c>
      <c r="B23" s="53" t="str">
        <f>B20&amp;","&amp;B21&amp;B22&amp;"共通"</f>
        <v>再生加熱ｱｽﾌｧﾙﾄ混合物,鉄鋼ｽﾗｸﾞ混入ｱｽﾌｧﾙﾄ混合物中温化アスファルト混合物 共通</v>
      </c>
      <c r="C23" s="57">
        <f>IF(D23="特定調達品目",COUNTIF(D$3:D23,D$3),IF(D23="類似品目",-C22,C21*-100))</f>
        <v>-12</v>
      </c>
      <c r="D23" s="53" t="s">
        <v>172</v>
      </c>
      <c r="E23" s="39" t="s">
        <v>2</v>
      </c>
      <c r="F23" s="39"/>
      <c r="G23" s="39"/>
    </row>
    <row r="24" spans="1:7" ht="22.5">
      <c r="A24" s="53" t="str">
        <f>B24&amp;"【"&amp;D24&amp;"】["&amp;E24&amp;"]"</f>
        <v>再生加熱ｱｽﾌｧﾙﾄ混合物,鉄鋼ｽﾗｸﾞ混入ｱｽﾌｧﾙﾄ混合物中温化アスファルト混合物 共通【震災により類似品に変更】[ｔ]</v>
      </c>
      <c r="B24" s="53" t="str">
        <f>B20&amp;","&amp;B21&amp;B22&amp;"共通"</f>
        <v>再生加熱ｱｽﾌｧﾙﾄ混合物,鉄鋼ｽﾗｸﾞ混入ｱｽﾌｧﾙﾄ混合物中温化アスファルト混合物 共通</v>
      </c>
      <c r="C24" s="57">
        <f>IF(D24="特定調達品目",COUNTIF(D$3:D24,D$3),IF(D24="類似品目",-C23,C22*-100))</f>
        <v>-1200</v>
      </c>
      <c r="D24" s="58" t="s">
        <v>290</v>
      </c>
      <c r="E24" s="39" t="s">
        <v>2</v>
      </c>
      <c r="F24" s="39"/>
      <c r="G24" s="39"/>
    </row>
    <row r="25" spans="1:7" ht="11.25">
      <c r="A25" s="53" t="str">
        <f>B25&amp;"【"&amp;D25&amp;"】["&amp;E25&amp;"]"</f>
        <v>鉄鋼ｽﾗｸﾞ混入路盤材【特定調達品目】[m3]</v>
      </c>
      <c r="B25" s="53" t="s">
        <v>15</v>
      </c>
      <c r="C25" s="57">
        <f>IF(D25="特定調達品目",COUNTIF(D$3:D25,D$3),IF(D25="類似品目",-C24,C23*-100))</f>
        <v>13</v>
      </c>
      <c r="D25" s="53" t="s">
        <v>202</v>
      </c>
      <c r="E25" s="39" t="s">
        <v>4</v>
      </c>
      <c r="F25" s="39"/>
      <c r="G25" s="39"/>
    </row>
    <row r="26" spans="1:7" ht="11.25">
      <c r="A26" s="53" t="str">
        <f t="shared" si="0"/>
        <v>再生骨材等【特定調達品目】[m3]</v>
      </c>
      <c r="B26" s="53" t="s">
        <v>14</v>
      </c>
      <c r="C26" s="57">
        <f>IF(D26="特定調達品目",COUNTIF(D$3:D26,D$3),IF(D26="類似品目",-C25,C24*-100))</f>
        <v>14</v>
      </c>
      <c r="D26" s="53" t="s">
        <v>202</v>
      </c>
      <c r="E26" s="39" t="s">
        <v>4</v>
      </c>
      <c r="F26" s="39"/>
      <c r="G26" s="39"/>
    </row>
    <row r="27" spans="1:7" ht="11.25">
      <c r="A27" s="53" t="str">
        <f t="shared" si="0"/>
        <v>鉄鋼ｽﾗｸﾞ混入路盤材,再生骨材等共通【類似品目】[m3]</v>
      </c>
      <c r="B27" s="53" t="str">
        <f>B25&amp;","&amp;B26&amp;"共通"</f>
        <v>鉄鋼ｽﾗｸﾞ混入路盤材,再生骨材等共通</v>
      </c>
      <c r="C27" s="57">
        <f>IF(D27="特定調達品目",COUNTIF(D$3:D27,D$3),IF(D27="類似品目",-C26,C25*-100))</f>
        <v>-14</v>
      </c>
      <c r="D27" s="53" t="s">
        <v>172</v>
      </c>
      <c r="E27" s="39" t="s">
        <v>4</v>
      </c>
      <c r="F27" s="39"/>
      <c r="G27" s="39"/>
    </row>
    <row r="28" spans="1:7" ht="22.5">
      <c r="A28" s="53" t="str">
        <f>B28&amp;"【"&amp;D28&amp;"】["&amp;E28&amp;"]"</f>
        <v>鉄鋼ｽﾗｸﾞ混入路盤材,再生骨材等共通【震災により類似品に変更】[m3]</v>
      </c>
      <c r="B28" s="53" t="str">
        <f>B25&amp;","&amp;B26&amp;"共通"</f>
        <v>鉄鋼ｽﾗｸﾞ混入路盤材,再生骨材等共通</v>
      </c>
      <c r="C28" s="57">
        <f>IF(D28="特定調達品目",COUNTIF(D$3:D28,D$3),IF(D28="類似品目",-C27,C26*-100))</f>
        <v>-1400</v>
      </c>
      <c r="D28" s="58" t="s">
        <v>290</v>
      </c>
      <c r="E28" s="39" t="s">
        <v>4</v>
      </c>
      <c r="F28" s="39"/>
      <c r="G28" s="39"/>
    </row>
    <row r="29" spans="1:7" ht="11.25">
      <c r="A29" s="53" t="str">
        <f t="shared" si="0"/>
        <v>間伐材【特定調達品目】[m3]</v>
      </c>
      <c r="B29" s="53" t="s">
        <v>18</v>
      </c>
      <c r="C29" s="57">
        <f>IF(D29="特定調達品目",COUNTIF(D$3:D29,D$3),IF(D29="類似品目",-C28,C27*-100))</f>
        <v>15</v>
      </c>
      <c r="D29" s="53" t="s">
        <v>202</v>
      </c>
      <c r="E29" s="39" t="s">
        <v>4</v>
      </c>
      <c r="F29" s="39"/>
      <c r="G29" s="39"/>
    </row>
    <row r="30" spans="1:7" ht="11.25">
      <c r="A30" s="53" t="str">
        <f t="shared" si="0"/>
        <v>高炉ｾﾒﾝﾄ【特定調達品目】[ｔ]</v>
      </c>
      <c r="B30" s="53" t="s">
        <v>19</v>
      </c>
      <c r="C30" s="57">
        <f>IF(D30="特定調達品目",COUNTIF(D$3:D30,D$3),IF(D30="類似品目",-C29,C28*-100))</f>
        <v>16</v>
      </c>
      <c r="D30" s="53" t="s">
        <v>202</v>
      </c>
      <c r="E30" s="39" t="s">
        <v>2</v>
      </c>
      <c r="F30" s="39"/>
      <c r="G30" s="39"/>
    </row>
    <row r="31" spans="1:7" ht="11.25">
      <c r="A31" s="53" t="str">
        <f t="shared" si="0"/>
        <v>ﾌﾗｲｱｯｼｭｾﾒﾝﾄ【特定調達品目】[ｔ]</v>
      </c>
      <c r="B31" s="53" t="s">
        <v>20</v>
      </c>
      <c r="C31" s="57">
        <f>IF(D31="特定調達品目",COUNTIF(D$3:D31,D$3),IF(D31="類似品目",-C30,C29*-100))</f>
        <v>17</v>
      </c>
      <c r="D31" s="53" t="s">
        <v>202</v>
      </c>
      <c r="E31" s="39" t="s">
        <v>2</v>
      </c>
      <c r="F31" s="39"/>
      <c r="G31" s="39"/>
    </row>
    <row r="32" spans="1:7" ht="11.25">
      <c r="A32" s="53" t="str">
        <f t="shared" si="0"/>
        <v>高炉ｾﾒﾝﾄ,ﾌﾗｲｱｯｼｭｾﾒﾝﾄ共通【類似品目】[ｔ]</v>
      </c>
      <c r="B32" s="53" t="str">
        <f>B30&amp;","&amp;B31&amp;"共通"</f>
        <v>高炉ｾﾒﾝﾄ,ﾌﾗｲｱｯｼｭｾﾒﾝﾄ共通</v>
      </c>
      <c r="C32" s="57">
        <f>IF(D32="特定調達品目",COUNTIF(D$3:D32,D$3),IF(D32="類似品目",-C31,C30*-100))</f>
        <v>-17</v>
      </c>
      <c r="D32" s="53" t="s">
        <v>172</v>
      </c>
      <c r="E32" s="39" t="s">
        <v>2</v>
      </c>
      <c r="F32" s="39"/>
      <c r="G32" s="39"/>
    </row>
    <row r="33" spans="1:7" ht="22.5">
      <c r="A33" s="53" t="str">
        <f>B33&amp;"【"&amp;D33&amp;"】["&amp;E33&amp;"]"</f>
        <v>高炉ｾﾒﾝﾄ,ﾌﾗｲｱｯｼｭｾﾒﾝﾄ共通【震災により類似品に変更】[ｔ]</v>
      </c>
      <c r="B33" s="53" t="str">
        <f>B30&amp;","&amp;B31&amp;"共通"</f>
        <v>高炉ｾﾒﾝﾄ,ﾌﾗｲｱｯｼｭｾﾒﾝﾄ共通</v>
      </c>
      <c r="C33" s="57">
        <f>IF(D33="特定調達品目",COUNTIF(D$3:D33,D$3),IF(D33="類似品目",-C32,C31*-100))</f>
        <v>-1700</v>
      </c>
      <c r="D33" s="58" t="s">
        <v>290</v>
      </c>
      <c r="E33" s="39" t="s">
        <v>2</v>
      </c>
      <c r="F33" s="39"/>
      <c r="G33" s="39"/>
    </row>
    <row r="34" spans="1:7" ht="11.25">
      <c r="A34" s="53" t="str">
        <f t="shared" si="0"/>
        <v>生ｺﾝｸﾘｰﾄ(高炉)【特定調達品目】[m3]</v>
      </c>
      <c r="B34" s="53" t="s">
        <v>21</v>
      </c>
      <c r="C34" s="57">
        <f>IF(D34="特定調達品目",COUNTIF(D$3:D34,D$3),IF(D34="類似品目",-C33,C32*-100))</f>
        <v>18</v>
      </c>
      <c r="D34" s="53" t="s">
        <v>202</v>
      </c>
      <c r="E34" s="39" t="s">
        <v>4</v>
      </c>
      <c r="F34" s="39"/>
      <c r="G34" s="39"/>
    </row>
    <row r="35" spans="1:7" ht="11.25">
      <c r="A35" s="53" t="str">
        <f t="shared" si="0"/>
        <v>生ｺﾝｸﾘｰﾄ(ﾌﾗｲｱｯｼｭ)【特定調達品目】[m3]</v>
      </c>
      <c r="B35" s="53" t="s">
        <v>22</v>
      </c>
      <c r="C35" s="57">
        <f>IF(D35="特定調達品目",COUNTIF(D$3:D35,D$3),IF(D35="類似品目",-C34,C33*-100))</f>
        <v>19</v>
      </c>
      <c r="D35" s="53" t="s">
        <v>202</v>
      </c>
      <c r="E35" s="39" t="s">
        <v>4</v>
      </c>
      <c r="F35" s="39"/>
      <c r="G35" s="39"/>
    </row>
    <row r="36" spans="1:7" ht="11.25">
      <c r="A36" s="53" t="str">
        <f t="shared" si="0"/>
        <v>生ｺﾝｸﾘｰﾄ(高炉),生ｺﾝｸﾘｰﾄ(ﾌﾗｲｱｯｼｭ)共通【類似品目】[m3]</v>
      </c>
      <c r="B36" s="53" t="str">
        <f>B34&amp;","&amp;B35&amp;"共通"</f>
        <v>生ｺﾝｸﾘｰﾄ(高炉),生ｺﾝｸﾘｰﾄ(ﾌﾗｲｱｯｼｭ)共通</v>
      </c>
      <c r="C36" s="57">
        <f>IF(D36="特定調達品目",COUNTIF(D$3:D36,D$3),IF(D36="類似品目",-C35,C34*-100))</f>
        <v>-19</v>
      </c>
      <c r="D36" s="53" t="s">
        <v>172</v>
      </c>
      <c r="E36" s="39" t="s">
        <v>4</v>
      </c>
      <c r="F36" s="39"/>
      <c r="G36" s="39"/>
    </row>
    <row r="37" spans="1:7" ht="22.5">
      <c r="A37" s="53" t="str">
        <f>B37&amp;"【"&amp;D37&amp;"】["&amp;E37&amp;"]"</f>
        <v>生ｺﾝｸﾘｰﾄ(高炉),生ｺﾝｸﾘｰﾄ(ﾌﾗｲｱｯｼｭ)共通【震災により類似品に変更】[m3]</v>
      </c>
      <c r="B37" s="53" t="str">
        <f>B34&amp;","&amp;B35&amp;"共通"</f>
        <v>生ｺﾝｸﾘｰﾄ(高炉),生ｺﾝｸﾘｰﾄ(ﾌﾗｲｱｯｼｭ)共通</v>
      </c>
      <c r="C37" s="57">
        <f>IF(D37="特定調達品目",COUNTIF(D$3:D37,D$3),IF(D37="類似品目",-C36,C35*-100))</f>
        <v>-1900</v>
      </c>
      <c r="D37" s="58" t="s">
        <v>290</v>
      </c>
      <c r="E37" s="39" t="s">
        <v>4</v>
      </c>
      <c r="F37" s="39"/>
      <c r="G37" s="39"/>
    </row>
    <row r="38" spans="1:7" ht="11.25">
      <c r="A38" s="53" t="str">
        <f t="shared" si="0"/>
        <v>エコセメント【特定調達品目】[個]</v>
      </c>
      <c r="B38" s="53" t="s">
        <v>23</v>
      </c>
      <c r="C38" s="57">
        <f>IF(D38="特定調達品目",COUNTIF(D$3:D38,D$3),IF(D38="類似品目",-C37,C36*-100))</f>
        <v>20</v>
      </c>
      <c r="D38" s="53" t="s">
        <v>202</v>
      </c>
      <c r="E38" s="39" t="s">
        <v>156</v>
      </c>
      <c r="F38" s="39"/>
      <c r="G38" s="39"/>
    </row>
    <row r="39" spans="1:7" ht="11.25">
      <c r="A39" s="53" t="str">
        <f t="shared" si="0"/>
        <v>透水性コンクリート【特定調達品目】[m3]</v>
      </c>
      <c r="B39" s="53" t="s">
        <v>24</v>
      </c>
      <c r="C39" s="57">
        <f>IF(D39="特定調達品目",COUNTIF(D$3:D39,D$3),IF(D39="類似品目",-C38,C37*-100))</f>
        <v>21</v>
      </c>
      <c r="D39" s="53" t="s">
        <v>202</v>
      </c>
      <c r="E39" s="39" t="s">
        <v>4</v>
      </c>
      <c r="F39" s="39"/>
      <c r="G39" s="39"/>
    </row>
    <row r="40" spans="1:7" ht="11.25">
      <c r="A40" s="53" t="str">
        <f t="shared" si="0"/>
        <v>透水性コンクリート製品【特定調達品目】[個]</v>
      </c>
      <c r="B40" s="53" t="s">
        <v>25</v>
      </c>
      <c r="C40" s="57">
        <f>IF(D40="特定調達品目",COUNTIF(D$3:D40,D$3),IF(D40="類似品目",-C39,C38*-100))</f>
        <v>22</v>
      </c>
      <c r="D40" s="53" t="s">
        <v>202</v>
      </c>
      <c r="E40" s="39" t="s">
        <v>26</v>
      </c>
      <c r="F40" s="53"/>
      <c r="G40" s="39"/>
    </row>
    <row r="41" spans="1:7" ht="11.25">
      <c r="A41" s="53" t="str">
        <f t="shared" si="0"/>
        <v>鉄鋼スラグブロック【特定調達品目】[kg]</v>
      </c>
      <c r="B41" s="53" t="s">
        <v>183</v>
      </c>
      <c r="C41" s="57">
        <f>IF(D41="特定調達品目",COUNTIF(D$3:D41,D$3),IF(D41="類似品目",-C40,C39*-100))</f>
        <v>23</v>
      </c>
      <c r="D41" s="53" t="s">
        <v>202</v>
      </c>
      <c r="E41" s="39" t="s">
        <v>184</v>
      </c>
      <c r="F41" s="39"/>
      <c r="G41" s="39"/>
    </row>
    <row r="42" spans="1:7" ht="11.25">
      <c r="A42" s="53" t="str">
        <f>B42&amp;"【"&amp;D42&amp;"】["&amp;E42&amp;"]"</f>
        <v>鉄鋼スラグブロック【類似品目】[kg]</v>
      </c>
      <c r="B42" s="53" t="str">
        <f>B41</f>
        <v>鉄鋼スラグブロック</v>
      </c>
      <c r="C42" s="57">
        <f>IF(D42="特定調達品目",COUNTIF(D$3:D42,D$3),IF(D42="類似品目",-C41,C40*-100))</f>
        <v>-23</v>
      </c>
      <c r="D42" s="53" t="s">
        <v>190</v>
      </c>
      <c r="E42" s="39" t="s">
        <v>210</v>
      </c>
      <c r="F42" s="39"/>
      <c r="G42" s="39"/>
    </row>
    <row r="43" spans="1:7" ht="22.5">
      <c r="A43" s="53" t="str">
        <f>B43&amp;"【"&amp;D43&amp;"】["&amp;E43&amp;"]"</f>
        <v>鉄鋼スラグブロック【震災により類似品に変更】[kg]</v>
      </c>
      <c r="B43" s="53" t="str">
        <f>B41</f>
        <v>鉄鋼スラグブロック</v>
      </c>
      <c r="C43" s="57">
        <f>IF(D43="特定調達品目",COUNTIF(D$3:D43,D$3),IF(D43="類似品目",-C42,C41*-100))</f>
        <v>-2300</v>
      </c>
      <c r="D43" s="58" t="s">
        <v>290</v>
      </c>
      <c r="E43" s="39" t="s">
        <v>184</v>
      </c>
      <c r="F43" s="39"/>
      <c r="G43" s="39"/>
    </row>
    <row r="44" spans="1:5" ht="11.25">
      <c r="A44" s="53" t="str">
        <f t="shared" si="0"/>
        <v>フライアッシュを用いた吹付けコンクリート【特定調達品目】[m3]</v>
      </c>
      <c r="B44" s="53" t="s">
        <v>27</v>
      </c>
      <c r="C44" s="57">
        <f>IF(D44="特定調達品目",COUNTIF(D$3:D44,D$3),IF(D44="類似品目",-C43,C42*-100))</f>
        <v>24</v>
      </c>
      <c r="D44" s="53" t="s">
        <v>202</v>
      </c>
      <c r="E44" s="39" t="s">
        <v>4</v>
      </c>
    </row>
    <row r="45" spans="1:5" ht="11.25">
      <c r="A45" s="53" t="str">
        <f t="shared" si="0"/>
        <v>フライアッシュを用いた吹付けコンクリート【類似品目】[m3]</v>
      </c>
      <c r="B45" s="53" t="str">
        <f>B44</f>
        <v>フライアッシュを用いた吹付けコンクリート</v>
      </c>
      <c r="C45" s="57">
        <f>IF(D45="特定調達品目",COUNTIF(D$3:D45,D$3),IF(D45="類似品目",-C44,C43*-100))</f>
        <v>-24</v>
      </c>
      <c r="D45" s="53" t="s">
        <v>172</v>
      </c>
      <c r="E45" s="39" t="s">
        <v>4</v>
      </c>
    </row>
    <row r="46" spans="1:5" ht="22.5">
      <c r="A46" s="53" t="str">
        <f>B46&amp;"【"&amp;D46&amp;"】["&amp;E46&amp;"]"</f>
        <v>フライアッシュを用いた吹付けコンクリート【震災により類似品に変更】[m3]</v>
      </c>
      <c r="B46" s="53" t="str">
        <f>B44</f>
        <v>フライアッシュを用いた吹付けコンクリート</v>
      </c>
      <c r="C46" s="57">
        <f>IF(D46="特定調達品目",COUNTIF(D$3:D46,D$3),IF(D46="類似品目",-C45,C44*-100))</f>
        <v>-2400</v>
      </c>
      <c r="D46" s="58" t="s">
        <v>290</v>
      </c>
      <c r="E46" s="39" t="s">
        <v>4</v>
      </c>
    </row>
    <row r="47" spans="1:5" ht="11.25">
      <c r="A47" s="53" t="str">
        <f t="shared" si="0"/>
        <v>下塗用塗料（重防食）【特定調達品目】[kg]</v>
      </c>
      <c r="B47" s="53" t="s">
        <v>28</v>
      </c>
      <c r="C47" s="57">
        <f>IF(D47="特定調達品目",COUNTIF(D$3:D47,D$3),IF(D47="類似品目",-C46,C45*-100))</f>
        <v>25</v>
      </c>
      <c r="D47" s="53" t="s">
        <v>202</v>
      </c>
      <c r="E47" s="39" t="s">
        <v>29</v>
      </c>
    </row>
    <row r="48" spans="1:5" ht="11.25">
      <c r="A48" s="53" t="str">
        <f t="shared" si="0"/>
        <v>下塗用塗料（重防食）【類似品目】[kg]</v>
      </c>
      <c r="B48" s="53" t="str">
        <f>B47</f>
        <v>下塗用塗料（重防食）</v>
      </c>
      <c r="C48" s="57">
        <f>IF(D48="特定調達品目",COUNTIF(D$3:D48,D$3),IF(D48="類似品目",-C47,C46*-100))</f>
        <v>-25</v>
      </c>
      <c r="D48" s="53" t="s">
        <v>172</v>
      </c>
      <c r="E48" s="39" t="s">
        <v>29</v>
      </c>
    </row>
    <row r="49" spans="1:5" ht="22.5">
      <c r="A49" s="53" t="str">
        <f>B49&amp;"【"&amp;D49&amp;"】["&amp;E49&amp;"]"</f>
        <v>下塗用塗料（重防食）【震災により類似品に変更】[kg]</v>
      </c>
      <c r="B49" s="53" t="str">
        <f>B48</f>
        <v>下塗用塗料（重防食）</v>
      </c>
      <c r="C49" s="57">
        <f>IF(D49="特定調達品目",COUNTIF(D$3:D49,D$3),IF(D49="類似品目",-C48,C47*-100))</f>
        <v>-2500</v>
      </c>
      <c r="D49" s="58" t="s">
        <v>290</v>
      </c>
      <c r="E49" s="39" t="s">
        <v>29</v>
      </c>
    </row>
    <row r="50" spans="1:5" ht="11.25">
      <c r="A50" s="53" t="str">
        <f t="shared" si="0"/>
        <v>低揮発性有機溶剤型の路面表示用水性塗料【特定調達品目】[m2]</v>
      </c>
      <c r="B50" s="53" t="s">
        <v>30</v>
      </c>
      <c r="C50" s="57">
        <f>IF(D50="特定調達品目",COUNTIF(D$3:D50,D$3),IF(D50="類似品目",-C49,C48*-100))</f>
        <v>26</v>
      </c>
      <c r="D50" s="53" t="s">
        <v>202</v>
      </c>
      <c r="E50" s="39" t="s">
        <v>5</v>
      </c>
    </row>
    <row r="51" spans="1:5" ht="11.25">
      <c r="A51" s="53" t="str">
        <f t="shared" si="0"/>
        <v>低揮発性有機溶剤型の路面表示用水性塗料【類似品目】[m2]</v>
      </c>
      <c r="B51" s="53" t="str">
        <f>B50</f>
        <v>低揮発性有機溶剤型の路面表示用水性塗料</v>
      </c>
      <c r="C51" s="57">
        <f>IF(D51="特定調達品目",COUNTIF(D$3:D51,D$3),IF(D51="類似品目",-C50,C49*-100))</f>
        <v>-26</v>
      </c>
      <c r="D51" s="53" t="s">
        <v>172</v>
      </c>
      <c r="E51" s="39" t="s">
        <v>5</v>
      </c>
    </row>
    <row r="52" spans="1:5" ht="22.5">
      <c r="A52" s="53" t="str">
        <f>B52&amp;"【"&amp;D52&amp;"】["&amp;E52&amp;"]"</f>
        <v>低揮発性有機溶剤型の路面表示用水性塗料【震災により類似品に変更】[m2]</v>
      </c>
      <c r="B52" s="53" t="str">
        <f>B51</f>
        <v>低揮発性有機溶剤型の路面表示用水性塗料</v>
      </c>
      <c r="C52" s="57">
        <f>IF(D52="特定調達品目",COUNTIF(D$3:D52,D$3),IF(D52="類似品目",-C51,C50*-100))</f>
        <v>-2600</v>
      </c>
      <c r="D52" s="58" t="s">
        <v>290</v>
      </c>
      <c r="E52" s="39" t="s">
        <v>5</v>
      </c>
    </row>
    <row r="53" spans="1:5" ht="11.25">
      <c r="A53" s="53" t="str">
        <f>B53&amp;"【"&amp;D53&amp;"】["&amp;E53&amp;"]"</f>
        <v>高日射反射率塗料 【特定調達品目】[m2]</v>
      </c>
      <c r="B53" s="53" t="s">
        <v>193</v>
      </c>
      <c r="C53" s="57">
        <f>IF(D53="特定調達品目",COUNTIF(D$3:D53,D$3),IF(D53="類似品目",-C52,C51*-100))</f>
        <v>27</v>
      </c>
      <c r="D53" s="53" t="s">
        <v>202</v>
      </c>
      <c r="E53" s="39" t="s">
        <v>5</v>
      </c>
    </row>
    <row r="54" spans="1:5" ht="11.25">
      <c r="A54" s="53" t="str">
        <f t="shared" si="0"/>
        <v>高日射反射率塗料 【類似品目】[m2]</v>
      </c>
      <c r="B54" s="53" t="str">
        <f>B53</f>
        <v>高日射反射率塗料 </v>
      </c>
      <c r="C54" s="57">
        <f>IF(D54="特定調達品目",COUNTIF(D$3:D54,D$3),IF(D54="類似品目",-C53,C52*-100))</f>
        <v>-27</v>
      </c>
      <c r="D54" s="53" t="s">
        <v>172</v>
      </c>
      <c r="E54" s="39" t="s">
        <v>5</v>
      </c>
    </row>
    <row r="55" spans="1:5" ht="22.5">
      <c r="A55" s="53" t="str">
        <f>B55&amp;"【"&amp;D55&amp;"】["&amp;E55&amp;"]"</f>
        <v>高日射反射率塗料 【震災により類似品に変更】[m2]</v>
      </c>
      <c r="B55" s="53" t="str">
        <f>B53</f>
        <v>高日射反射率塗料 </v>
      </c>
      <c r="C55" s="57">
        <f>IF(D55="特定調達品目",COUNTIF(D$3:D55,D$3),IF(D55="類似品目",-C54,C53*-100))</f>
        <v>-2700</v>
      </c>
      <c r="D55" s="58" t="s">
        <v>290</v>
      </c>
      <c r="E55" s="39" t="s">
        <v>5</v>
      </c>
    </row>
    <row r="56" spans="1:5" ht="11.25">
      <c r="A56" s="53" t="str">
        <f>B56&amp;"【"&amp;D56&amp;"】["&amp;E56&amp;"]"</f>
        <v>高日射反射率防水【特定調達品目】[m2]</v>
      </c>
      <c r="B56" s="53" t="s">
        <v>194</v>
      </c>
      <c r="C56" s="57">
        <f>IF(D56="特定調達品目",COUNTIF(D$3:D56,D$3),IF(D56="類似品目",-C55,C54*-100))</f>
        <v>28</v>
      </c>
      <c r="D56" s="53" t="s">
        <v>202</v>
      </c>
      <c r="E56" s="39" t="s">
        <v>5</v>
      </c>
    </row>
    <row r="57" spans="1:5" ht="11.25">
      <c r="A57" s="53" t="str">
        <f t="shared" si="0"/>
        <v>高日射反射率防水【類似品目】[m2]</v>
      </c>
      <c r="B57" s="53" t="str">
        <f>B56</f>
        <v>高日射反射率防水</v>
      </c>
      <c r="C57" s="57">
        <f>IF(D57="特定調達品目",COUNTIF(D$3:D57,D$3),IF(D57="類似品目",-C56,C55*-100))</f>
        <v>-28</v>
      </c>
      <c r="D57" s="53" t="s">
        <v>172</v>
      </c>
      <c r="E57" s="39" t="s">
        <v>5</v>
      </c>
    </row>
    <row r="58" spans="1:5" ht="22.5">
      <c r="A58" s="53" t="str">
        <f>B58&amp;"【"&amp;D58&amp;"】["&amp;E58&amp;"]"</f>
        <v>高日射反射率防水【震災により類似品に変更】[m2]</v>
      </c>
      <c r="B58" s="53" t="str">
        <f>B56</f>
        <v>高日射反射率防水</v>
      </c>
      <c r="C58" s="57">
        <f>IF(D58="特定調達品目",COUNTIF(D$3:D58,D$3),IF(D58="類似品目",-C57,C56*-100))</f>
        <v>-2800</v>
      </c>
      <c r="D58" s="58" t="s">
        <v>290</v>
      </c>
      <c r="E58" s="39" t="s">
        <v>5</v>
      </c>
    </row>
    <row r="59" spans="1:5" ht="11.25">
      <c r="A59" s="53" t="str">
        <f aca="true" t="shared" si="1" ref="A59:A111">B59&amp;"【"&amp;D59&amp;"】["&amp;E59&amp;"]"</f>
        <v>再生材料を用いた舗装用ブロック（焼成）【特定調達品目】[m2]</v>
      </c>
      <c r="B59" s="53" t="s">
        <v>31</v>
      </c>
      <c r="C59" s="57">
        <f>IF(D59="特定調達品目",COUNTIF(D$3:D59,D$3),IF(D59="類似品目",-C58,C57*-100))</f>
        <v>29</v>
      </c>
      <c r="D59" s="53" t="s">
        <v>202</v>
      </c>
      <c r="E59" s="39" t="s">
        <v>5</v>
      </c>
    </row>
    <row r="60" spans="1:5" ht="11.25">
      <c r="A60" s="53" t="str">
        <f t="shared" si="1"/>
        <v>再生材料を用いた舗装用ブロック（焼成）【類似品目】[m2]</v>
      </c>
      <c r="B60" s="53" t="str">
        <f>B59</f>
        <v>再生材料を用いた舗装用ブロック（焼成）</v>
      </c>
      <c r="C60" s="57">
        <f>IF(D60="特定調達品目",COUNTIF(D$3:D60,D$3),IF(D60="類似品目",-C59,C58*-100))</f>
        <v>-29</v>
      </c>
      <c r="D60" s="53" t="s">
        <v>172</v>
      </c>
      <c r="E60" s="39" t="s">
        <v>5</v>
      </c>
    </row>
    <row r="61" spans="1:5" ht="22.5">
      <c r="A61" s="53" t="str">
        <f>B61&amp;"【"&amp;D61&amp;"】["&amp;E61&amp;"]"</f>
        <v>再生材料を用いた舗装用ブロック（焼成）【震災により類似品に変更】[m2]</v>
      </c>
      <c r="B61" s="53" t="str">
        <f>B59</f>
        <v>再生材料を用いた舗装用ブロック（焼成）</v>
      </c>
      <c r="C61" s="57">
        <f>IF(D61="特定調達品目",COUNTIF(D$3:D61,D$3),IF(D61="類似品目",-C60,C59*-100))</f>
        <v>-2900</v>
      </c>
      <c r="D61" s="58" t="s">
        <v>290</v>
      </c>
      <c r="E61" s="39" t="s">
        <v>5</v>
      </c>
    </row>
    <row r="62" spans="1:5" ht="22.5">
      <c r="A62" s="53" t="str">
        <f t="shared" si="1"/>
        <v>再生材料を用いた舗装用ブロック類（プレキャスト無筋コンクリート製品）【特定調達品目】[m2]</v>
      </c>
      <c r="B62" s="53" t="s">
        <v>163</v>
      </c>
      <c r="C62" s="57">
        <f>IF(D62="特定調達品目",COUNTIF(D$3:D62,D$3),IF(D62="類似品目",-C61,C60*-100))</f>
        <v>30</v>
      </c>
      <c r="D62" s="53" t="s">
        <v>211</v>
      </c>
      <c r="E62" s="39" t="s">
        <v>5</v>
      </c>
    </row>
    <row r="63" spans="1:5" ht="22.5">
      <c r="A63" s="53" t="str">
        <f t="shared" si="1"/>
        <v>再生材料を用いた舗装用ブロック類（プレキャスト無筋コンクリート製品）【類似品目】[m2]</v>
      </c>
      <c r="B63" s="53" t="str">
        <f>B62</f>
        <v>再生材料を用いた舗装用ブロック類（プレキャスト無筋コンクリート製品）</v>
      </c>
      <c r="C63" s="57">
        <f>IF(D63="特定調達品目",COUNTIF(D$3:D63,D$3),IF(D63="類似品目",-C62,C61*-100))</f>
        <v>-30</v>
      </c>
      <c r="D63" s="53" t="s">
        <v>172</v>
      </c>
      <c r="E63" s="39" t="s">
        <v>5</v>
      </c>
    </row>
    <row r="64" spans="1:5" ht="22.5">
      <c r="A64" s="53" t="str">
        <f>B64&amp;"【"&amp;D64&amp;"】["&amp;E64&amp;"]"</f>
        <v>再生材料を用いた舗装用ブロック類（プレキャスト無筋コンクリート製品）【震災により類似品に変更】[m2]</v>
      </c>
      <c r="B64" s="53" t="str">
        <f>B62</f>
        <v>再生材料を用いた舗装用ブロック類（プレキャスト無筋コンクリート製品）</v>
      </c>
      <c r="C64" s="57">
        <f>IF(D64="特定調達品目",COUNTIF(D$3:D64,D$3),IF(D64="類似品目",-C63,C62*-100))</f>
        <v>-3000</v>
      </c>
      <c r="D64" s="58" t="s">
        <v>290</v>
      </c>
      <c r="E64" s="39" t="s">
        <v>5</v>
      </c>
    </row>
    <row r="65" spans="1:5" ht="11.25">
      <c r="A65" s="53" t="str">
        <f t="shared" si="1"/>
        <v>バーク堆肥【特定調達品目】[kg]</v>
      </c>
      <c r="B65" s="53" t="s">
        <v>32</v>
      </c>
      <c r="C65" s="57">
        <f>IF(D65="特定調達品目",COUNTIF(D$3:D65,D$3),IF(D65="類似品目",-C64,C63*-100))</f>
        <v>31</v>
      </c>
      <c r="D65" s="53" t="s">
        <v>202</v>
      </c>
      <c r="E65" s="39" t="s">
        <v>29</v>
      </c>
    </row>
    <row r="66" spans="1:5" ht="11.25">
      <c r="A66" s="53" t="str">
        <f t="shared" si="1"/>
        <v>下水汚泥を用いた汚泥発酵肥料（下水汚泥コンポスト）【特定調達品目】[kg]</v>
      </c>
      <c r="B66" s="53" t="s">
        <v>33</v>
      </c>
      <c r="C66" s="57">
        <f>IF(D66="特定調達品目",COUNTIF(D$3:D66,D$3),IF(D66="類似品目",-C65,C64*-100))</f>
        <v>32</v>
      </c>
      <c r="D66" s="53" t="s">
        <v>202</v>
      </c>
      <c r="E66" s="39" t="s">
        <v>29</v>
      </c>
    </row>
    <row r="67" spans="1:5" ht="22.5">
      <c r="A67" s="53" t="str">
        <f t="shared" si="1"/>
        <v>バーク堆肥,下水汚泥を用いた汚泥発酵肥料（下水汚泥コンポスト）共通【類似品目】[kg]</v>
      </c>
      <c r="B67" s="53" t="str">
        <f>B65&amp;","&amp;B66&amp;"共通"</f>
        <v>バーク堆肥,下水汚泥を用いた汚泥発酵肥料（下水汚泥コンポスト）共通</v>
      </c>
      <c r="C67" s="57">
        <f>IF(D67="特定調達品目",COUNTIF(D$3:D67,D$3),IF(D67="類似品目",-C66,C65*-100))</f>
        <v>-32</v>
      </c>
      <c r="D67" s="53" t="s">
        <v>172</v>
      </c>
      <c r="E67" s="39" t="s">
        <v>29</v>
      </c>
    </row>
    <row r="68" spans="1:5" ht="22.5">
      <c r="A68" s="53" t="str">
        <f>B68&amp;"【"&amp;D68&amp;"】["&amp;E68&amp;"]"</f>
        <v>バーク堆肥,下水汚泥を用いた汚泥発酵肥料（下水汚泥コンポスト）共通【震災により類似品に変更】[kg]</v>
      </c>
      <c r="B68" s="53" t="str">
        <f>B65&amp;","&amp;B66&amp;"共通"</f>
        <v>バーク堆肥,下水汚泥を用いた汚泥発酵肥料（下水汚泥コンポスト）共通</v>
      </c>
      <c r="C68" s="57">
        <f>IF(D68="特定調達品目",COUNTIF(D$3:D68,D$3),IF(D68="類似品目",-C67,C66*-100))</f>
        <v>-3200</v>
      </c>
      <c r="D68" s="58" t="s">
        <v>290</v>
      </c>
      <c r="E68" s="39" t="s">
        <v>29</v>
      </c>
    </row>
    <row r="69" spans="1:5" ht="11.25">
      <c r="A69" s="53" t="str">
        <f t="shared" si="1"/>
        <v>LED道路照明【特定調達品目】[基]</v>
      </c>
      <c r="B69" s="53" t="s">
        <v>297</v>
      </c>
      <c r="C69" s="57">
        <f>IF(D69="特定調達品目",COUNTIF(D$3:D69,D$3),IF(D69="類似品目",-C68,C67*-100))</f>
        <v>33</v>
      </c>
      <c r="D69" s="53" t="s">
        <v>202</v>
      </c>
      <c r="E69" s="39" t="s">
        <v>34</v>
      </c>
    </row>
    <row r="70" spans="1:5" ht="11.25">
      <c r="A70" s="53" t="str">
        <f t="shared" si="1"/>
        <v>LED道路照明【類似品目】[基]</v>
      </c>
      <c r="B70" s="53" t="str">
        <f>B69</f>
        <v>LED道路照明</v>
      </c>
      <c r="C70" s="57">
        <f>IF(D70="特定調達品目",COUNTIF(D$3:D70,D$3),IF(D70="類似品目",-C69,C68*-100))</f>
        <v>-33</v>
      </c>
      <c r="D70" s="53" t="s">
        <v>172</v>
      </c>
      <c r="E70" s="39" t="s">
        <v>34</v>
      </c>
    </row>
    <row r="71" spans="1:5" ht="22.5">
      <c r="A71" s="53" t="str">
        <f>B71&amp;"【"&amp;D71&amp;"】["&amp;E71&amp;"]"</f>
        <v>LED道路照明【震災により類似品に変更】[基]</v>
      </c>
      <c r="B71" s="53" t="str">
        <f>B69</f>
        <v>LED道路照明</v>
      </c>
      <c r="C71" s="57">
        <f>IF(D71="特定調達品目",COUNTIF(D$3:D71,D$3),IF(D71="類似品目",-C70,C69*-100))</f>
        <v>-3300</v>
      </c>
      <c r="D71" s="58" t="s">
        <v>290</v>
      </c>
      <c r="E71" s="39" t="s">
        <v>34</v>
      </c>
    </row>
    <row r="72" spans="1:5" ht="11.25">
      <c r="A72" s="53" t="str">
        <f>B72&amp;"【"&amp;D72&amp;"】["&amp;E72&amp;"]"</f>
        <v>再生プラスチック製中央分離帯ブロック【特定調達品目】[個]</v>
      </c>
      <c r="B72" s="53" t="s">
        <v>186</v>
      </c>
      <c r="C72" s="57">
        <f>IF(D72="特定調達品目",COUNTIF(D$3:D72,D$3),IF(D72="類似品目",-C71,C70*-100))</f>
        <v>34</v>
      </c>
      <c r="D72" s="53" t="s">
        <v>212</v>
      </c>
      <c r="E72" s="39" t="s">
        <v>156</v>
      </c>
    </row>
    <row r="73" spans="1:5" ht="11.25">
      <c r="A73" s="53" t="str">
        <f>B73&amp;"【"&amp;D73&amp;"】["&amp;E73&amp;"]"</f>
        <v>再生プラスチック製中央分離帯ブロック【類似品目】[個]</v>
      </c>
      <c r="B73" s="53" t="str">
        <f>B72</f>
        <v>再生プラスチック製中央分離帯ブロック</v>
      </c>
      <c r="C73" s="57">
        <f>IF(D73="特定調達品目",COUNTIF(D$3:D73,D$3),IF(D73="類似品目",-C72,C71*-100))</f>
        <v>-34</v>
      </c>
      <c r="D73" s="53" t="s">
        <v>172</v>
      </c>
      <c r="E73" s="39" t="s">
        <v>156</v>
      </c>
    </row>
    <row r="74" spans="1:5" ht="22.5">
      <c r="A74" s="53" t="str">
        <f>B74&amp;"【"&amp;D74&amp;"】["&amp;E74&amp;"]"</f>
        <v>再生プラスチック製中央分離帯ブロック【震災により類似品に変更】[個]</v>
      </c>
      <c r="B74" s="53" t="str">
        <f>B72</f>
        <v>再生プラスチック製中央分離帯ブロック</v>
      </c>
      <c r="C74" s="57">
        <f>IF(D74="特定調達品目",COUNTIF(D$3:D74,D$3),IF(D74="類似品目",-C73,C72*-100))</f>
        <v>-3400</v>
      </c>
      <c r="D74" s="58" t="s">
        <v>290</v>
      </c>
      <c r="E74" s="39" t="s">
        <v>156</v>
      </c>
    </row>
    <row r="75" spans="1:5" ht="11.25">
      <c r="A75" s="53" t="str">
        <f t="shared" si="1"/>
        <v>セラミックタイル【特定調達品目】[m2]</v>
      </c>
      <c r="B75" s="72" t="s">
        <v>303</v>
      </c>
      <c r="C75" s="57">
        <f>IF(D75="特定調達品目",COUNTIF(D$3:D75,D$3),IF(D75="類似品目",-C74,C73*-100))</f>
        <v>35</v>
      </c>
      <c r="D75" s="53" t="s">
        <v>202</v>
      </c>
      <c r="E75" s="39" t="s">
        <v>5</v>
      </c>
    </row>
    <row r="76" spans="1:5" ht="11.25">
      <c r="A76" s="53" t="str">
        <f t="shared" si="1"/>
        <v>セラミックタイル【類似品目】[m2]</v>
      </c>
      <c r="B76" s="53" t="str">
        <f>B75</f>
        <v>セラミックタイル</v>
      </c>
      <c r="C76" s="57">
        <f>IF(D76="特定調達品目",COUNTIF(D$3:D76,D$3),IF(D76="類似品目",-C75,C74*-100))</f>
        <v>-35</v>
      </c>
      <c r="D76" s="53" t="s">
        <v>172</v>
      </c>
      <c r="E76" s="39" t="s">
        <v>5</v>
      </c>
    </row>
    <row r="77" spans="1:5" ht="22.5">
      <c r="A77" s="53" t="str">
        <f>B77&amp;"【"&amp;D77&amp;"】["&amp;E77&amp;"]"</f>
        <v>セラミックタイル【震災により類似品に変更】[m2]</v>
      </c>
      <c r="B77" s="53" t="str">
        <f>B75</f>
        <v>セラミックタイル</v>
      </c>
      <c r="C77" s="57">
        <f>IF(D77="特定調達品目",COUNTIF(D$3:D77,D$3),IF(D77="類似品目",-C76,C75*-100))</f>
        <v>-3500</v>
      </c>
      <c r="D77" s="58" t="s">
        <v>290</v>
      </c>
      <c r="E77" s="39" t="s">
        <v>5</v>
      </c>
    </row>
    <row r="78" spans="1:5" ht="11.25">
      <c r="A78" s="53" t="str">
        <f t="shared" si="1"/>
        <v>断熱サッシ・ドア【特定調達品目】[工事数]</v>
      </c>
      <c r="B78" s="53" t="s">
        <v>35</v>
      </c>
      <c r="C78" s="57">
        <f>IF(D78="特定調達品目",COUNTIF(D$3:D78,D$3),IF(D78="類似品目",-C77,C76*-100))</f>
        <v>36</v>
      </c>
      <c r="D78" s="53" t="s">
        <v>202</v>
      </c>
      <c r="E78" s="39" t="s">
        <v>36</v>
      </c>
    </row>
    <row r="79" spans="1:5" ht="11.25">
      <c r="A79" s="53" t="str">
        <f t="shared" si="1"/>
        <v>製材【特定調達品目】[m3]</v>
      </c>
      <c r="B79" s="53" t="s">
        <v>37</v>
      </c>
      <c r="C79" s="57">
        <f>IF(D79="特定調達品目",COUNTIF(D$3:D79,D$3),IF(D79="類似品目",-C78,C77*-100))</f>
        <v>37</v>
      </c>
      <c r="D79" s="53" t="s">
        <v>202</v>
      </c>
      <c r="E79" s="39" t="s">
        <v>4</v>
      </c>
    </row>
    <row r="80" spans="1:5" ht="11.25">
      <c r="A80" s="53" t="str">
        <f t="shared" si="1"/>
        <v>集成材【特定調達品目】[m3]</v>
      </c>
      <c r="B80" s="53" t="s">
        <v>38</v>
      </c>
      <c r="C80" s="57">
        <f>IF(D80="特定調達品目",COUNTIF(D$3:D80,D$3),IF(D80="類似品目",-C79,C78*-100))</f>
        <v>38</v>
      </c>
      <c r="D80" s="53" t="s">
        <v>202</v>
      </c>
      <c r="E80" s="39" t="s">
        <v>4</v>
      </c>
    </row>
    <row r="81" spans="1:5" ht="11.25">
      <c r="A81" s="53" t="str">
        <f t="shared" si="1"/>
        <v>合板【特定調達品目】[m2]</v>
      </c>
      <c r="B81" s="53" t="s">
        <v>191</v>
      </c>
      <c r="C81" s="57">
        <f>IF(D81="特定調達品目",COUNTIF(D$3:D81,D$3),IF(D81="類似品目",-C80,C79*-100))</f>
        <v>39</v>
      </c>
      <c r="D81" s="53" t="s">
        <v>202</v>
      </c>
      <c r="E81" s="39" t="s">
        <v>5</v>
      </c>
    </row>
    <row r="82" spans="1:5" ht="11.25">
      <c r="A82" s="53" t="str">
        <f t="shared" si="1"/>
        <v>合板【特定調達品目】[m3]</v>
      </c>
      <c r="B82" s="53" t="s">
        <v>191</v>
      </c>
      <c r="C82" s="57">
        <f>IF(D82="特定調達品目",COUNTIF(D$3:D82,D$3),IF(D82="類似品目",-C81,C80*-100))</f>
        <v>40</v>
      </c>
      <c r="D82" s="53" t="s">
        <v>202</v>
      </c>
      <c r="E82" s="39" t="s">
        <v>4</v>
      </c>
    </row>
    <row r="83" spans="1:5" ht="11.25">
      <c r="A83" s="53" t="str">
        <f t="shared" si="1"/>
        <v>単板積層材【特定調達品目】[m3]</v>
      </c>
      <c r="B83" s="53" t="s">
        <v>39</v>
      </c>
      <c r="C83" s="57">
        <f>IF(D83="特定調達品目",COUNTIF(D$3:D83,D$3),IF(D83="類似品目",-C82,C81*-100))</f>
        <v>41</v>
      </c>
      <c r="D83" s="53" t="s">
        <v>202</v>
      </c>
      <c r="E83" s="39" t="s">
        <v>4</v>
      </c>
    </row>
    <row r="84" spans="1:5" ht="11.25">
      <c r="A84" s="72" t="str">
        <f>B84&amp;"【"&amp;D84&amp;"】["&amp;E84&amp;"]"</f>
        <v>直交集成板【特定調達品目】[m3]</v>
      </c>
      <c r="B84" s="72" t="s">
        <v>302</v>
      </c>
      <c r="C84" s="74">
        <f>IF(D84="特定調達品目",COUNTIF(D$3:D84,D$3),IF(D84="類似品目",-C83,C82*-100))</f>
        <v>42</v>
      </c>
      <c r="D84" s="53" t="s">
        <v>202</v>
      </c>
      <c r="E84" s="73" t="s">
        <v>4</v>
      </c>
    </row>
    <row r="85" spans="1:5" ht="11.25">
      <c r="A85" s="53" t="str">
        <f>B85&amp;"【"&amp;D85&amp;"】["&amp;E85&amp;"]"</f>
        <v>フローリング【特定調達品目】[m2]</v>
      </c>
      <c r="B85" s="53" t="s">
        <v>168</v>
      </c>
      <c r="C85" s="57">
        <f>IF(D85="特定調達品目",COUNTIF(D$3:D85,D$3),IF(D85="類似品目",-C83,C82*-100))</f>
        <v>43</v>
      </c>
      <c r="D85" s="53" t="s">
        <v>202</v>
      </c>
      <c r="E85" s="39" t="s">
        <v>5</v>
      </c>
    </row>
    <row r="86" spans="1:5" ht="11.25">
      <c r="A86" s="53" t="str">
        <f>B86&amp;"【"&amp;D86&amp;"】["&amp;E86&amp;"]"</f>
        <v>フローリング【類似品目】[m2]</v>
      </c>
      <c r="B86" s="53" t="str">
        <f>B85</f>
        <v>フローリング</v>
      </c>
      <c r="C86" s="57">
        <f>IF(D86="特定調達品目",COUNTIF(D$3:D86,D$3),IF(D86="類似品目",-C85,C83*-100))</f>
        <v>-43</v>
      </c>
      <c r="D86" s="53" t="s">
        <v>172</v>
      </c>
      <c r="E86" s="39" t="s">
        <v>5</v>
      </c>
    </row>
    <row r="87" spans="1:5" ht="22.5">
      <c r="A87" s="53" t="str">
        <f>B87&amp;"【"&amp;D87&amp;"】["&amp;E87&amp;"]"</f>
        <v>フローリング【震災により類似品に変更】[m2]</v>
      </c>
      <c r="B87" s="53" t="str">
        <f>B85</f>
        <v>フローリング</v>
      </c>
      <c r="C87" s="57">
        <f>IF(D87="特定調達品目",COUNTIF(D$3:D87,D$3),IF(D87="類似品目",-C86,C85*-100))</f>
        <v>-4300</v>
      </c>
      <c r="D87" s="58" t="s">
        <v>290</v>
      </c>
      <c r="E87" s="39" t="s">
        <v>5</v>
      </c>
    </row>
    <row r="88" spans="1:5" ht="11.25">
      <c r="A88" s="53" t="str">
        <f t="shared" si="1"/>
        <v>パーティクルボード【特定調達品目】[m2]</v>
      </c>
      <c r="B88" s="53" t="s">
        <v>40</v>
      </c>
      <c r="C88" s="57">
        <f>IF(D88="特定調達品目",COUNTIF(D$3:D88,D$3),IF(D88="類似品目",-C87,C86*-100))</f>
        <v>44</v>
      </c>
      <c r="D88" s="53" t="s">
        <v>202</v>
      </c>
      <c r="E88" s="39" t="s">
        <v>5</v>
      </c>
    </row>
    <row r="89" spans="1:5" ht="11.25">
      <c r="A89" s="53" t="str">
        <f t="shared" si="1"/>
        <v>パーティクルボード【類似品目】[m2]</v>
      </c>
      <c r="B89" s="53" t="str">
        <f>B88</f>
        <v>パーティクルボード</v>
      </c>
      <c r="C89" s="57">
        <f>IF(D89="特定調達品目",COUNTIF(D$3:D89,D$3),IF(D89="類似品目",-C88,C87*-100))</f>
        <v>-44</v>
      </c>
      <c r="D89" s="53" t="s">
        <v>172</v>
      </c>
      <c r="E89" s="39" t="s">
        <v>5</v>
      </c>
    </row>
    <row r="90" spans="1:5" ht="22.5">
      <c r="A90" s="53" t="str">
        <f>B90&amp;"【"&amp;D90&amp;"】["&amp;E90&amp;"]"</f>
        <v>パーティクルボード【震災により類似品に変更】[m2]</v>
      </c>
      <c r="B90" s="53" t="str">
        <f>B88</f>
        <v>パーティクルボード</v>
      </c>
      <c r="C90" s="57">
        <f>IF(D90="特定調達品目",COUNTIF(D$3:D90,D$3),IF(D90="類似品目",-C89,C88*-100))</f>
        <v>-4400</v>
      </c>
      <c r="D90" s="58" t="s">
        <v>290</v>
      </c>
      <c r="E90" s="39" t="s">
        <v>5</v>
      </c>
    </row>
    <row r="91" spans="1:5" ht="11.25">
      <c r="A91" s="53" t="str">
        <f>B91&amp;"【"&amp;D91&amp;"】["&amp;E91&amp;"]"</f>
        <v>繊維版【特定調達品目】[m2]</v>
      </c>
      <c r="B91" s="53" t="s">
        <v>41</v>
      </c>
      <c r="C91" s="57">
        <f>IF(D91="特定調達品目",COUNTIF(D$3:D91,D$3),IF(D91="類似品目",-C90,C89*-100))</f>
        <v>45</v>
      </c>
      <c r="D91" s="53" t="s">
        <v>202</v>
      </c>
      <c r="E91" s="39" t="s">
        <v>5</v>
      </c>
    </row>
    <row r="92" spans="1:5" ht="11.25">
      <c r="A92" s="53" t="str">
        <f t="shared" si="1"/>
        <v>繊維版【類似品目】[m2]</v>
      </c>
      <c r="B92" s="53" t="str">
        <f>B91</f>
        <v>繊維版</v>
      </c>
      <c r="C92" s="57">
        <f>IF(D92="特定調達品目",COUNTIF(D$3:D92,D$3),IF(D92="類似品目",-C91,C90*-100))</f>
        <v>-45</v>
      </c>
      <c r="D92" s="53" t="s">
        <v>172</v>
      </c>
      <c r="E92" s="39" t="s">
        <v>5</v>
      </c>
    </row>
    <row r="93" spans="1:5" ht="22.5">
      <c r="A93" s="53" t="str">
        <f>B93&amp;"【"&amp;D93&amp;"】["&amp;E93&amp;"]"</f>
        <v>繊維版【震災により類似品に変更】[m2]</v>
      </c>
      <c r="B93" s="53" t="str">
        <f>B91</f>
        <v>繊維版</v>
      </c>
      <c r="C93" s="57">
        <f>IF(D93="特定調達品目",COUNTIF(D$3:D93,D$3),IF(D93="類似品目",-C92,C91*-100))</f>
        <v>-4500</v>
      </c>
      <c r="D93" s="58" t="s">
        <v>290</v>
      </c>
      <c r="E93" s="39" t="s">
        <v>5</v>
      </c>
    </row>
    <row r="94" spans="1:5" ht="11.25">
      <c r="A94" s="53" t="str">
        <f t="shared" si="1"/>
        <v>木質系セメント版【特定調達品目】[m2]</v>
      </c>
      <c r="B94" s="53" t="s">
        <v>42</v>
      </c>
      <c r="C94" s="80">
        <f>IF(D94="特定調達品目",COUNTIF(D$3:D94,D$3),IF(D94="類似品目",-C93,C92*-100))</f>
        <v>46</v>
      </c>
      <c r="D94" s="53" t="s">
        <v>202</v>
      </c>
      <c r="E94" s="39" t="s">
        <v>5</v>
      </c>
    </row>
    <row r="95" spans="1:5" ht="11.25">
      <c r="A95" s="53" t="str">
        <f t="shared" si="1"/>
        <v>木質系セメント版【類似品目】[m2]</v>
      </c>
      <c r="B95" s="53" t="str">
        <f>B94</f>
        <v>木質系セメント版</v>
      </c>
      <c r="C95" s="57">
        <f>IF(D95="特定調達品目",COUNTIF(D$3:D95,D$3),IF(D95="類似品目",-C94,C93*-100))</f>
        <v>-46</v>
      </c>
      <c r="D95" s="53" t="s">
        <v>172</v>
      </c>
      <c r="E95" s="39" t="s">
        <v>5</v>
      </c>
    </row>
    <row r="96" spans="1:5" ht="22.5">
      <c r="A96" s="53" t="str">
        <f>B96&amp;"【"&amp;D96&amp;"】["&amp;E96&amp;"]"</f>
        <v>木質系セメント版【震災により類似品に変更】[m2]</v>
      </c>
      <c r="B96" s="53" t="str">
        <f>B94</f>
        <v>木質系セメント版</v>
      </c>
      <c r="C96" s="57">
        <f>IF(D96="特定調達品目",COUNTIF(D$3:D96,D$3),IF(D96="類似品目",-C95,C94*-100))</f>
        <v>-4600</v>
      </c>
      <c r="D96" s="58" t="s">
        <v>290</v>
      </c>
      <c r="E96" s="39" t="s">
        <v>5</v>
      </c>
    </row>
    <row r="97" spans="1:5" ht="11.25">
      <c r="A97" s="53" t="str">
        <f>B97&amp;"【"&amp;D97&amp;"】["&amp;E97&amp;"]"</f>
        <v>木材・プラスチック再生複合材製品【特定調達品目】[m3]</v>
      </c>
      <c r="B97" s="53" t="s">
        <v>312</v>
      </c>
      <c r="C97" s="57">
        <f>IF(D97="特定調達品目",COUNTIF(D$3:D97,D$3),IF(D97="類似品目",-C96,C95*-100))</f>
        <v>47</v>
      </c>
      <c r="D97" s="53" t="s">
        <v>202</v>
      </c>
      <c r="E97" s="39" t="s">
        <v>90</v>
      </c>
    </row>
    <row r="98" spans="1:5" ht="11.25">
      <c r="A98" s="53" t="str">
        <f t="shared" si="1"/>
        <v>木材・プラスチック再生複合材製品【類似品目】[m3]</v>
      </c>
      <c r="B98" s="53" t="s">
        <v>312</v>
      </c>
      <c r="C98" s="57">
        <f>IF(D98="特定調達品目",COUNTIF(D$3:D98,D$3),IF(D98="類似品目",-C97,C96*-100))</f>
        <v>-47</v>
      </c>
      <c r="D98" s="53" t="s">
        <v>172</v>
      </c>
      <c r="E98" s="39" t="s">
        <v>90</v>
      </c>
    </row>
    <row r="99" spans="1:5" ht="22.5">
      <c r="A99" s="53" t="str">
        <f>B99&amp;"【"&amp;D99&amp;"】["&amp;E99&amp;"]"</f>
        <v>木材・プラスチック再生複合材製品【震災により類似品に変更】[m3]</v>
      </c>
      <c r="B99" s="53" t="s">
        <v>312</v>
      </c>
      <c r="C99" s="57">
        <f>IF(D99="特定調達品目",COUNTIF(D$3:D99,D$3),IF(D99="類似品目",-C98,C97*-100))</f>
        <v>-4700</v>
      </c>
      <c r="D99" s="58" t="s">
        <v>290</v>
      </c>
      <c r="E99" s="39" t="s">
        <v>90</v>
      </c>
    </row>
    <row r="100" spans="1:5" ht="11.25">
      <c r="A100" s="53" t="str">
        <f t="shared" si="1"/>
        <v>ビニル系床材【特定調達品目】[m2]</v>
      </c>
      <c r="B100" s="53" t="s">
        <v>166</v>
      </c>
      <c r="C100" s="57">
        <f>IF(D100="特定調達品目",COUNTIF(D$3:D100,D$3),IF(D100="類似品目",-C96,C95*-100))</f>
        <v>48</v>
      </c>
      <c r="D100" s="53" t="s">
        <v>202</v>
      </c>
      <c r="E100" s="39" t="s">
        <v>5</v>
      </c>
    </row>
    <row r="101" spans="1:5" ht="11.25">
      <c r="A101" s="53" t="str">
        <f t="shared" si="1"/>
        <v>ビニル系床材【類似品目】[m2]</v>
      </c>
      <c r="B101" s="53" t="str">
        <f>B100</f>
        <v>ビニル系床材</v>
      </c>
      <c r="C101" s="57">
        <f>IF(D101="特定調達品目",COUNTIF(D$3:D101,D$3),IF(D101="類似品目",-C100,C96*-100))</f>
        <v>-48</v>
      </c>
      <c r="D101" s="53" t="s">
        <v>172</v>
      </c>
      <c r="E101" s="39" t="s">
        <v>5</v>
      </c>
    </row>
    <row r="102" spans="1:5" ht="22.5">
      <c r="A102" s="53" t="str">
        <f>B102&amp;"【"&amp;D102&amp;"】["&amp;E102&amp;"]"</f>
        <v>ビニル系床材【震災により類似品に変更】[m2]</v>
      </c>
      <c r="B102" s="53" t="str">
        <f>B100</f>
        <v>ビニル系床材</v>
      </c>
      <c r="C102" s="57">
        <f>IF(D102="特定調達品目",COUNTIF(D$3:D102,D$3),IF(D102="類似品目",-C101,C100*-100))</f>
        <v>-4800</v>
      </c>
      <c r="D102" s="58" t="s">
        <v>290</v>
      </c>
      <c r="E102" s="39" t="s">
        <v>5</v>
      </c>
    </row>
    <row r="103" spans="1:5" ht="11.25">
      <c r="A103" s="53" t="str">
        <f t="shared" si="1"/>
        <v>断熱材【特定調達品目】[工事数]</v>
      </c>
      <c r="B103" s="53" t="s">
        <v>1</v>
      </c>
      <c r="C103" s="57">
        <f>IF(D103="特定調達品目",COUNTIF(D$3:D103,D$3),IF(D103="類似品目",-C102,C101*-100))</f>
        <v>49</v>
      </c>
      <c r="D103" s="53" t="s">
        <v>202</v>
      </c>
      <c r="E103" s="39" t="s">
        <v>36</v>
      </c>
    </row>
    <row r="104" spans="1:5" ht="11.25">
      <c r="A104" s="53" t="str">
        <f t="shared" si="1"/>
        <v>照明制御システム【特定調達品目】[工事数]</v>
      </c>
      <c r="B104" s="53" t="s">
        <v>43</v>
      </c>
      <c r="C104" s="57">
        <f>IF(D104="特定調達品目",COUNTIF(D$3:D104,D$3),IF(D104="類似品目",-C103,C102*-100))</f>
        <v>50</v>
      </c>
      <c r="D104" s="53" t="s">
        <v>202</v>
      </c>
      <c r="E104" s="39" t="s">
        <v>36</v>
      </c>
    </row>
    <row r="105" spans="1:5" ht="11.25">
      <c r="A105" s="53" t="str">
        <f t="shared" si="1"/>
        <v>照明制御システム【類似品目】[工事数]</v>
      </c>
      <c r="B105" s="53" t="str">
        <f>B104</f>
        <v>照明制御システム</v>
      </c>
      <c r="C105" s="57">
        <f>IF(D105="特定調達品目",COUNTIF(D$3:D105,D$3),IF(D105="類似品目",-C104,C103*-100))</f>
        <v>-50</v>
      </c>
      <c r="D105" s="53" t="s">
        <v>172</v>
      </c>
      <c r="E105" s="39" t="s">
        <v>36</v>
      </c>
    </row>
    <row r="106" spans="1:5" ht="22.5">
      <c r="A106" s="53" t="str">
        <f>B106&amp;"【"&amp;D106&amp;"】["&amp;E106&amp;"]"</f>
        <v>照明制御システム【震災により類似品に変更】[工事数]</v>
      </c>
      <c r="B106" s="53" t="str">
        <f>B104</f>
        <v>照明制御システム</v>
      </c>
      <c r="C106" s="57">
        <f>IF(D106="特定調達品目",COUNTIF(D$3:D106,D$3),IF(D106="類似品目",-C105,C104*-100))</f>
        <v>-5000</v>
      </c>
      <c r="D106" s="58" t="s">
        <v>290</v>
      </c>
      <c r="E106" s="39" t="s">
        <v>36</v>
      </c>
    </row>
    <row r="107" spans="1:5" ht="11.25">
      <c r="A107" s="53" t="str">
        <f>B107&amp;"【"&amp;D107&amp;"】["&amp;E107&amp;"]"</f>
        <v>変圧器【特定調達品目】[台]</v>
      </c>
      <c r="B107" s="53" t="s">
        <v>171</v>
      </c>
      <c r="C107" s="57">
        <f>IF(D107="特定調達品目",COUNTIF(D$3:D107,D$3),IF(D107="類似品目",-C106,C105*-100))</f>
        <v>51</v>
      </c>
      <c r="D107" s="53" t="s">
        <v>202</v>
      </c>
      <c r="E107" s="39" t="s">
        <v>6</v>
      </c>
    </row>
    <row r="108" spans="1:5" ht="11.25">
      <c r="A108" s="53" t="str">
        <f>B108&amp;"【"&amp;D108&amp;"】["&amp;E108&amp;"]"</f>
        <v>変圧器【類似品目】[台]</v>
      </c>
      <c r="B108" s="53" t="str">
        <f>B107</f>
        <v>変圧器</v>
      </c>
      <c r="C108" s="57">
        <f>IF(D108="特定調達品目",COUNTIF(D$3:D108,D$3),IF(D108="類似品目",-C107,C106*-100))</f>
        <v>-51</v>
      </c>
      <c r="D108" s="53" t="s">
        <v>172</v>
      </c>
      <c r="E108" s="39" t="s">
        <v>6</v>
      </c>
    </row>
    <row r="109" spans="1:5" ht="22.5">
      <c r="A109" s="53" t="str">
        <f>B109&amp;"【"&amp;D109&amp;"】["&amp;E109&amp;"]"</f>
        <v>変圧器【震災により類似品に変更】[台]</v>
      </c>
      <c r="B109" s="53" t="str">
        <f>B107</f>
        <v>変圧器</v>
      </c>
      <c r="C109" s="57">
        <f>IF(D109="特定調達品目",COUNTIF(D$3:D109,D$3),IF(D109="類似品目",-C108,C107*-100))</f>
        <v>-5100</v>
      </c>
      <c r="D109" s="58" t="s">
        <v>290</v>
      </c>
      <c r="E109" s="39" t="s">
        <v>6</v>
      </c>
    </row>
    <row r="110" spans="1:5" ht="11.25">
      <c r="A110" s="53" t="str">
        <f t="shared" si="1"/>
        <v>吸収冷温水機【特定調達品目】[台]</v>
      </c>
      <c r="B110" s="53" t="s">
        <v>44</v>
      </c>
      <c r="C110" s="57">
        <f>IF(D110="特定調達品目",COUNTIF(D$3:D110,D$3),IF(D110="類似品目",-C109,C108*-100))</f>
        <v>52</v>
      </c>
      <c r="D110" s="53" t="s">
        <v>202</v>
      </c>
      <c r="E110" s="39" t="s">
        <v>6</v>
      </c>
    </row>
    <row r="111" spans="1:5" ht="11.25">
      <c r="A111" s="53" t="str">
        <f t="shared" si="1"/>
        <v>吸収冷温水機【類似品目】[台]</v>
      </c>
      <c r="B111" s="53" t="str">
        <f>B110</f>
        <v>吸収冷温水機</v>
      </c>
      <c r="C111" s="57">
        <f>IF(D111="特定調達品目",COUNTIF(D$3:D111,D$3),IF(D111="類似品目",-C110,C109*-100))</f>
        <v>-52</v>
      </c>
      <c r="D111" s="53" t="s">
        <v>172</v>
      </c>
      <c r="E111" s="39" t="s">
        <v>6</v>
      </c>
    </row>
    <row r="112" spans="1:5" ht="22.5">
      <c r="A112" s="53" t="str">
        <f>B112&amp;"【"&amp;D112&amp;"】["&amp;E112&amp;"]"</f>
        <v>吸収冷温水機【震災により類似品に変更】[台]</v>
      </c>
      <c r="B112" s="53" t="str">
        <f>B110</f>
        <v>吸収冷温水機</v>
      </c>
      <c r="C112" s="57">
        <f>IF(D112="特定調達品目",COUNTIF(D$3:D112,D$3),IF(D112="類似品目",-C111,C110*-100))</f>
        <v>-5200</v>
      </c>
      <c r="D112" s="58" t="s">
        <v>290</v>
      </c>
      <c r="E112" s="39" t="s">
        <v>6</v>
      </c>
    </row>
    <row r="113" spans="1:5" ht="11.25">
      <c r="A113" s="53" t="str">
        <f aca="true" t="shared" si="2" ref="A113:A175">B113&amp;"【"&amp;D113&amp;"】["&amp;E113&amp;"]"</f>
        <v>氷蓄熱式空調機器【特定調達品目】[台]</v>
      </c>
      <c r="B113" s="53" t="s">
        <v>45</v>
      </c>
      <c r="C113" s="57">
        <f>IF(D113="特定調達品目",COUNTIF(D$3:D113,D$3),IF(D113="類似品目",-C112,C111*-100))</f>
        <v>53</v>
      </c>
      <c r="D113" s="53" t="s">
        <v>202</v>
      </c>
      <c r="E113" s="39" t="s">
        <v>6</v>
      </c>
    </row>
    <row r="114" spans="1:5" ht="11.25">
      <c r="A114" s="53" t="str">
        <f t="shared" si="2"/>
        <v>氷蓄熱式空調機器【類似品目】[台]</v>
      </c>
      <c r="B114" s="53" t="str">
        <f>B113</f>
        <v>氷蓄熱式空調機器</v>
      </c>
      <c r="C114" s="57">
        <f>IF(D114="特定調達品目",COUNTIF(D$3:D114,D$3),IF(D114="類似品目",-C113,C112*-100))</f>
        <v>-53</v>
      </c>
      <c r="D114" s="53" t="s">
        <v>172</v>
      </c>
      <c r="E114" s="39" t="s">
        <v>6</v>
      </c>
    </row>
    <row r="115" spans="1:5" ht="22.5">
      <c r="A115" s="53" t="str">
        <f>B115&amp;"【"&amp;D115&amp;"】["&amp;E115&amp;"]"</f>
        <v>氷蓄熱式空調機器【震災により類似品に変更】[台]</v>
      </c>
      <c r="B115" s="53" t="str">
        <f>B113</f>
        <v>氷蓄熱式空調機器</v>
      </c>
      <c r="C115" s="57">
        <f>IF(D115="特定調達品目",COUNTIF(D$3:D115,D$3),IF(D115="類似品目",-C114,C113*-100))</f>
        <v>-5300</v>
      </c>
      <c r="D115" s="58" t="s">
        <v>290</v>
      </c>
      <c r="E115" s="39" t="s">
        <v>6</v>
      </c>
    </row>
    <row r="116" spans="1:5" ht="11.25">
      <c r="A116" s="53" t="str">
        <f t="shared" si="2"/>
        <v>ガスエンジンヒートポンプ式空気調和機【特定調達品目】[台]</v>
      </c>
      <c r="B116" s="53" t="s">
        <v>46</v>
      </c>
      <c r="C116" s="57">
        <f>IF(D116="特定調達品目",COUNTIF(D$3:D116,D$3),IF(D116="類似品目",-C115,C114*-100))</f>
        <v>54</v>
      </c>
      <c r="D116" s="53" t="s">
        <v>202</v>
      </c>
      <c r="E116" s="39" t="s">
        <v>6</v>
      </c>
    </row>
    <row r="117" spans="1:5" ht="11.25">
      <c r="A117" s="53" t="str">
        <f t="shared" si="2"/>
        <v>ガスエンジンヒートポンプ式空気調和機【類似品目】[台]</v>
      </c>
      <c r="B117" s="53" t="str">
        <f>B116</f>
        <v>ガスエンジンヒートポンプ式空気調和機</v>
      </c>
      <c r="C117" s="57">
        <f>IF(D117="特定調達品目",COUNTIF(D$3:D117,D$3),IF(D117="類似品目",-C116,C115*-100))</f>
        <v>-54</v>
      </c>
      <c r="D117" s="53" t="s">
        <v>172</v>
      </c>
      <c r="E117" s="39" t="s">
        <v>6</v>
      </c>
    </row>
    <row r="118" spans="1:5" ht="22.5">
      <c r="A118" s="53" t="str">
        <f>B118&amp;"【"&amp;D118&amp;"】["&amp;E118&amp;"]"</f>
        <v>ガスエンジンヒートポンプ式空気調和機【震災により類似品に変更】[台]</v>
      </c>
      <c r="B118" s="53" t="str">
        <f>B116</f>
        <v>ガスエンジンヒートポンプ式空気調和機</v>
      </c>
      <c r="C118" s="57">
        <f>IF(D118="特定調達品目",COUNTIF(D$3:D118,D$3),IF(D118="類似品目",-C117,C116*-100))</f>
        <v>-5400</v>
      </c>
      <c r="D118" s="58" t="s">
        <v>290</v>
      </c>
      <c r="E118" s="39" t="s">
        <v>6</v>
      </c>
    </row>
    <row r="119" spans="1:5" ht="11.25">
      <c r="A119" s="53" t="str">
        <f aca="true" t="shared" si="3" ref="A119:A124">B119&amp;"【"&amp;D119&amp;"】["&amp;E119&amp;"]"</f>
        <v>送風機【特定調達品目】[台]</v>
      </c>
      <c r="B119" s="53" t="s">
        <v>188</v>
      </c>
      <c r="C119" s="57">
        <f>IF(D119="特定調達品目",COUNTIF(D$3:D119,D$3),IF(D119="類似品目",-C118,C117*-100))</f>
        <v>55</v>
      </c>
      <c r="D119" s="53" t="s">
        <v>202</v>
      </c>
      <c r="E119" s="39" t="s">
        <v>6</v>
      </c>
    </row>
    <row r="120" spans="1:5" ht="11.25">
      <c r="A120" s="53" t="str">
        <f t="shared" si="3"/>
        <v>送風機【類似品目】[台]</v>
      </c>
      <c r="B120" s="53" t="str">
        <f>B119</f>
        <v>送風機</v>
      </c>
      <c r="C120" s="57">
        <f>IF(D120="特定調達品目",COUNTIF(D$3:D120,D$3),IF(D120="類似品目",-C119,C118*-100))</f>
        <v>-55</v>
      </c>
      <c r="D120" s="53" t="s">
        <v>172</v>
      </c>
      <c r="E120" s="39" t="s">
        <v>6</v>
      </c>
    </row>
    <row r="121" spans="1:5" ht="22.5">
      <c r="A121" s="53" t="str">
        <f t="shared" si="3"/>
        <v>送風機【震災により類似品に変更】[台]</v>
      </c>
      <c r="B121" s="53" t="str">
        <f>B119</f>
        <v>送風機</v>
      </c>
      <c r="C121" s="57">
        <f>IF(D121="特定調達品目",COUNTIF(D$3:D121,D$3),IF(D121="類似品目",-C120,C119*-100))</f>
        <v>-5500</v>
      </c>
      <c r="D121" s="58" t="s">
        <v>290</v>
      </c>
      <c r="E121" s="39" t="s">
        <v>6</v>
      </c>
    </row>
    <row r="122" spans="1:5" ht="11.25">
      <c r="A122" s="53" t="str">
        <f t="shared" si="3"/>
        <v>ポンプ【特定調達品目】[台]</v>
      </c>
      <c r="B122" s="53" t="s">
        <v>189</v>
      </c>
      <c r="C122" s="57">
        <f>IF(D122="特定調達品目",COUNTIF(D$3:D122,D$3),IF(D122="類似品目",-C121,C120*-100))</f>
        <v>56</v>
      </c>
      <c r="D122" s="53" t="s">
        <v>202</v>
      </c>
      <c r="E122" s="39" t="s">
        <v>6</v>
      </c>
    </row>
    <row r="123" spans="1:5" ht="11.25">
      <c r="A123" s="53" t="str">
        <f t="shared" si="3"/>
        <v>ポンプ【類似品目】[台]</v>
      </c>
      <c r="B123" s="53" t="str">
        <f>B122</f>
        <v>ポンプ</v>
      </c>
      <c r="C123" s="57">
        <f>IF(D123="特定調達品目",COUNTIF(D$3:D123,D$3),IF(D123="類似品目",-C122,C121*-100))</f>
        <v>-56</v>
      </c>
      <c r="D123" s="53" t="s">
        <v>172</v>
      </c>
      <c r="E123" s="39" t="s">
        <v>6</v>
      </c>
    </row>
    <row r="124" spans="1:5" ht="22.5">
      <c r="A124" s="53" t="str">
        <f t="shared" si="3"/>
        <v>ポンプ【震災により類似品に変更】[台]</v>
      </c>
      <c r="B124" s="53" t="str">
        <f>B122</f>
        <v>ポンプ</v>
      </c>
      <c r="C124" s="57">
        <f>IF(D124="特定調達品目",COUNTIF(D$3:D124,D$3),IF(D124="類似品目",-C123,C122*-100))</f>
        <v>-5600</v>
      </c>
      <c r="D124" s="58" t="s">
        <v>290</v>
      </c>
      <c r="E124" s="39" t="s">
        <v>6</v>
      </c>
    </row>
    <row r="125" spans="1:5" ht="11.25">
      <c r="A125" s="53" t="str">
        <f t="shared" si="2"/>
        <v>排水・通気用再生硬質ポリ塩化ビニル管【特定調達品目】[m]</v>
      </c>
      <c r="B125" s="53" t="s">
        <v>195</v>
      </c>
      <c r="C125" s="57">
        <f>IF(D125="特定調達品目",COUNTIF(D$3:D125,D$3),IF(D125="類似品目",-C123,C122*-100))</f>
        <v>57</v>
      </c>
      <c r="D125" s="53" t="s">
        <v>202</v>
      </c>
      <c r="E125" s="39" t="s">
        <v>47</v>
      </c>
    </row>
    <row r="126" spans="1:5" ht="11.25">
      <c r="A126" s="53" t="str">
        <f t="shared" si="2"/>
        <v>排水・通気用再生硬質ポリ塩化ビニル管【類似品目】[m]</v>
      </c>
      <c r="B126" s="53" t="str">
        <f>B125</f>
        <v>排水・通気用再生硬質ポリ塩化ビニル管</v>
      </c>
      <c r="C126" s="57">
        <f>IF(D126="特定調達品目",COUNTIF(D$3:D126,D$3),IF(D126="類似品目",-C125,C123*-100))</f>
        <v>-57</v>
      </c>
      <c r="D126" s="53" t="s">
        <v>172</v>
      </c>
      <c r="E126" s="39" t="s">
        <v>47</v>
      </c>
    </row>
    <row r="127" spans="1:5" ht="22.5">
      <c r="A127" s="53" t="str">
        <f>B127&amp;"【"&amp;D127&amp;"】["&amp;E127&amp;"]"</f>
        <v>排水・通気用再生硬質ポリ塩化ビニル管【震災により類似品に変更】[m]</v>
      </c>
      <c r="B127" s="53" t="str">
        <f>B125</f>
        <v>排水・通気用再生硬質ポリ塩化ビニル管</v>
      </c>
      <c r="C127" s="57">
        <f>IF(D127="特定調達品目",COUNTIF(D$3:D127,D$3),IF(D127="類似品目",-C126,C125*-100))</f>
        <v>-5700</v>
      </c>
      <c r="D127" s="58" t="s">
        <v>290</v>
      </c>
      <c r="E127" s="39" t="s">
        <v>47</v>
      </c>
    </row>
    <row r="128" spans="1:5" ht="11.25">
      <c r="A128" s="53" t="str">
        <f t="shared" si="2"/>
        <v>排水・通気用再生硬質ポリ塩化ビニル管【特定調達品目】[工事数]</v>
      </c>
      <c r="B128" s="53" t="s">
        <v>195</v>
      </c>
      <c r="C128" s="57">
        <f>IF(D128="特定調達品目",COUNTIF(D$3:D128,D$3),IF(D128="類似品目",-C127,C126*-100))</f>
        <v>58</v>
      </c>
      <c r="D128" s="53" t="s">
        <v>202</v>
      </c>
      <c r="E128" s="39" t="s">
        <v>36</v>
      </c>
    </row>
    <row r="129" spans="1:5" ht="11.25">
      <c r="A129" s="53" t="str">
        <f t="shared" si="2"/>
        <v>排水・通気用再生硬質ポリ塩化ビニル管【類似品目】[工事数]</v>
      </c>
      <c r="B129" s="53" t="str">
        <f>B128</f>
        <v>排水・通気用再生硬質ポリ塩化ビニル管</v>
      </c>
      <c r="C129" s="57">
        <f>IF(D129="特定調達品目",COUNTIF(D$3:D129,D$3),IF(D129="類似品目",-C128,C127*-100))</f>
        <v>-58</v>
      </c>
      <c r="D129" s="53" t="s">
        <v>172</v>
      </c>
      <c r="E129" s="39" t="s">
        <v>36</v>
      </c>
    </row>
    <row r="130" spans="1:5" ht="22.5">
      <c r="A130" s="53" t="str">
        <f>B130&amp;"【"&amp;D130&amp;"】["&amp;E130&amp;"]"</f>
        <v>排水・通気用再生硬質ポリ塩化ビニル管【震災により類似品に変更】[工事数]</v>
      </c>
      <c r="B130" s="53" t="str">
        <f>B128</f>
        <v>排水・通気用再生硬質ポリ塩化ビニル管</v>
      </c>
      <c r="C130" s="57">
        <f>IF(D130="特定調達品目",COUNTIF(D$3:D130,D$3),IF(D130="類似品目",-C129,C128*-100))</f>
        <v>-5800</v>
      </c>
      <c r="D130" s="58" t="s">
        <v>290</v>
      </c>
      <c r="E130" s="39" t="s">
        <v>36</v>
      </c>
    </row>
    <row r="131" spans="1:5" ht="11.25">
      <c r="A131" s="53" t="str">
        <f t="shared" si="2"/>
        <v>自動水栓【特定調達品目】[工事数]</v>
      </c>
      <c r="B131" s="53" t="s">
        <v>48</v>
      </c>
      <c r="C131" s="57">
        <f>IF(D131="特定調達品目",COUNTIF(D$3:D131,D$3),IF(D131="類似品目",-C129,C128*-100))</f>
        <v>59</v>
      </c>
      <c r="D131" s="53" t="s">
        <v>202</v>
      </c>
      <c r="E131" s="39" t="s">
        <v>36</v>
      </c>
    </row>
    <row r="132" spans="1:5" ht="11.25">
      <c r="A132" s="53" t="str">
        <f t="shared" si="2"/>
        <v>自動水栓【類似品目】[工事数]</v>
      </c>
      <c r="B132" s="53" t="str">
        <f>B131</f>
        <v>自動水栓</v>
      </c>
      <c r="C132" s="57">
        <f>IF(D132="特定調達品目",COUNTIF(D$3:D132,D$3),IF(D132="類似品目",-C131,C129*-100))</f>
        <v>-59</v>
      </c>
      <c r="D132" s="53" t="s">
        <v>172</v>
      </c>
      <c r="E132" s="39" t="s">
        <v>36</v>
      </c>
    </row>
    <row r="133" spans="1:5" ht="22.5">
      <c r="A133" s="53" t="str">
        <f>B133&amp;"【"&amp;D133&amp;"】["&amp;E133&amp;"]"</f>
        <v>自動水栓【震災により類似品に変更】[工事数]</v>
      </c>
      <c r="B133" s="53" t="str">
        <f>B131</f>
        <v>自動水栓</v>
      </c>
      <c r="C133" s="57">
        <f>IF(D133="特定調達品目",COUNTIF(D$3:D133,D$3),IF(D133="類似品目",-C132,C131*-100))</f>
        <v>-5900</v>
      </c>
      <c r="D133" s="58" t="s">
        <v>290</v>
      </c>
      <c r="E133" s="39" t="s">
        <v>36</v>
      </c>
    </row>
    <row r="134" spans="1:5" ht="11.25">
      <c r="A134" s="53" t="str">
        <f t="shared" si="2"/>
        <v>自動洗浄装置及びその組み込み小便器【特定調達品目】[工事数]</v>
      </c>
      <c r="B134" s="53" t="s">
        <v>49</v>
      </c>
      <c r="C134" s="57">
        <f>IF(D134="特定調達品目",COUNTIF(D$3:D134,D$3),IF(D134="類似品目",-C132,C131*-100))</f>
        <v>60</v>
      </c>
      <c r="D134" s="53" t="s">
        <v>202</v>
      </c>
      <c r="E134" s="39" t="s">
        <v>36</v>
      </c>
    </row>
    <row r="135" spans="1:5" ht="11.25">
      <c r="A135" s="53" t="str">
        <f t="shared" si="2"/>
        <v>自動洗浄装置及びその組み込み小便器【類似品目】[工事数]</v>
      </c>
      <c r="B135" s="53" t="str">
        <f>B134</f>
        <v>自動洗浄装置及びその組み込み小便器</v>
      </c>
      <c r="C135" s="57">
        <f>IF(D135="特定調達品目",COUNTIF(D$3:D135,D$3),IF(D135="類似品目",-C134,C132*-100))</f>
        <v>-60</v>
      </c>
      <c r="D135" s="53" t="s">
        <v>172</v>
      </c>
      <c r="E135" s="39" t="s">
        <v>36</v>
      </c>
    </row>
    <row r="136" spans="1:5" ht="22.5">
      <c r="A136" s="53" t="str">
        <f>B136&amp;"【"&amp;D136&amp;"】["&amp;E136&amp;"]"</f>
        <v>自動洗浄装置及びその組み込み小便器【震災により類似品に変更】[工事数]</v>
      </c>
      <c r="B136" s="53" t="str">
        <f>B134</f>
        <v>自動洗浄装置及びその組み込み小便器</v>
      </c>
      <c r="C136" s="57">
        <f>IF(D136="特定調達品目",COUNTIF(D$3:D136,D$3),IF(D136="類似品目",-C135,C134*-100))</f>
        <v>-6000</v>
      </c>
      <c r="D136" s="58" t="s">
        <v>290</v>
      </c>
      <c r="E136" s="39" t="s">
        <v>36</v>
      </c>
    </row>
    <row r="137" spans="1:5" ht="11.25">
      <c r="A137" s="53" t="str">
        <f t="shared" si="2"/>
        <v>大便器【特定調達品目】[工事数]</v>
      </c>
      <c r="B137" s="53" t="s">
        <v>314</v>
      </c>
      <c r="C137" s="57">
        <f>IF(D137="特定調達品目",COUNTIF(D$3:D137,D$3),IF(D137="類似品目",-C135,C134*-100))</f>
        <v>61</v>
      </c>
      <c r="D137" s="53" t="s">
        <v>202</v>
      </c>
      <c r="E137" s="39" t="s">
        <v>36</v>
      </c>
    </row>
    <row r="138" spans="1:5" ht="11.25">
      <c r="A138" s="53" t="str">
        <f t="shared" si="2"/>
        <v>大便器【類似品目】[工事数]</v>
      </c>
      <c r="B138" s="53" t="str">
        <f>B137</f>
        <v>大便器</v>
      </c>
      <c r="C138" s="57">
        <f>IF(D138="特定調達品目",COUNTIF(D$3:D138,D$3),IF(D138="類似品目",-C137,C135*-100))</f>
        <v>-61</v>
      </c>
      <c r="D138" s="53" t="s">
        <v>172</v>
      </c>
      <c r="E138" s="39" t="s">
        <v>36</v>
      </c>
    </row>
    <row r="139" spans="1:5" ht="22.5">
      <c r="A139" s="53" t="str">
        <f>B139&amp;"【"&amp;D139&amp;"】["&amp;E139&amp;"]"</f>
        <v>大便器【震災により類似品に変更】[工事数]</v>
      </c>
      <c r="B139" s="53" t="str">
        <f>B137</f>
        <v>大便器</v>
      </c>
      <c r="C139" s="57">
        <f>IF(D139="特定調達品目",COUNTIF(D$3:D139,D$3),IF(D139="類似品目",-C138,C137*-100))</f>
        <v>-6100</v>
      </c>
      <c r="D139" s="58" t="s">
        <v>290</v>
      </c>
      <c r="E139" s="39" t="s">
        <v>36</v>
      </c>
    </row>
    <row r="140" spans="1:5" ht="11.25">
      <c r="A140" s="53" t="str">
        <f t="shared" si="2"/>
        <v>再生材料を使用した型枠【特定調達品目】[工事数]</v>
      </c>
      <c r="B140" s="53" t="s">
        <v>174</v>
      </c>
      <c r="C140" s="57">
        <f>IF(D140="特定調達品目",COUNTIF(D$3:D140,D$3),IF(D140="類似品目",-C138,C137*-100))</f>
        <v>62</v>
      </c>
      <c r="D140" s="53" t="s">
        <v>213</v>
      </c>
      <c r="E140" s="39" t="s">
        <v>36</v>
      </c>
    </row>
    <row r="141" spans="1:5" ht="11.25">
      <c r="A141" s="53" t="str">
        <f t="shared" si="2"/>
        <v>合板型枠【特定調達品目】[工事数]</v>
      </c>
      <c r="B141" s="53" t="s">
        <v>296</v>
      </c>
      <c r="C141" s="57">
        <f>IF(D141="特定調達品目",COUNTIF(D$3:D141,D$3),IF(D141="類似品目",-C139,C138*-100))</f>
        <v>63</v>
      </c>
      <c r="D141" s="53" t="s">
        <v>202</v>
      </c>
      <c r="E141" s="39" t="s">
        <v>36</v>
      </c>
    </row>
    <row r="142" spans="1:5" ht="11.25">
      <c r="A142" s="53" t="str">
        <f t="shared" si="2"/>
        <v>排出ガス対策型機械【特定調達品目】[機種]</v>
      </c>
      <c r="B142" s="53" t="s">
        <v>50</v>
      </c>
      <c r="C142" s="57">
        <f>IF(D142="特定調達品目",COUNTIF(D$3:D142,D$3),IF(D142="類似品目",-C140,C138*-100))</f>
        <v>64</v>
      </c>
      <c r="D142" s="53" t="s">
        <v>202</v>
      </c>
      <c r="E142" s="39" t="s">
        <v>7</v>
      </c>
    </row>
    <row r="143" spans="1:5" ht="11.25">
      <c r="A143" s="53" t="str">
        <f t="shared" si="2"/>
        <v>排出ガス対策型機械【類似品目】[機種]</v>
      </c>
      <c r="B143" s="53" t="str">
        <f>B142</f>
        <v>排出ガス対策型機械</v>
      </c>
      <c r="C143" s="57">
        <f>IF(D143="特定調達品目",COUNTIF(D$3:D143,D$3),IF(D143="類似品目",-C142,C140*-100))</f>
        <v>-64</v>
      </c>
      <c r="D143" s="53" t="s">
        <v>172</v>
      </c>
      <c r="E143" s="39" t="s">
        <v>7</v>
      </c>
    </row>
    <row r="144" spans="1:5" ht="22.5">
      <c r="A144" s="53" t="str">
        <f>B144&amp;"【"&amp;D144&amp;"】["&amp;E144&amp;"]"</f>
        <v>排出ガス対策型機械【震災により類似品に変更】[機種]</v>
      </c>
      <c r="B144" s="53" t="str">
        <f>B142</f>
        <v>排出ガス対策型機械</v>
      </c>
      <c r="C144" s="57">
        <f>IF(D144="特定調達品目",COUNTIF(D$3:D144,D$3),IF(D144="類似品目",-C143,C142*-100))</f>
        <v>-6400</v>
      </c>
      <c r="D144" s="58" t="s">
        <v>290</v>
      </c>
      <c r="E144" s="39" t="s">
        <v>7</v>
      </c>
    </row>
    <row r="145" spans="1:5" ht="11.25">
      <c r="A145" s="53" t="str">
        <f t="shared" si="2"/>
        <v>排出ガス対策型機械【特定調達品目】[工事数]</v>
      </c>
      <c r="B145" s="53" t="s">
        <v>50</v>
      </c>
      <c r="C145" s="57">
        <f>IF(D145="特定調達品目",COUNTIF(D$3:D145,D$3),IF(D145="類似品目",-C143,C142*-100))</f>
        <v>65</v>
      </c>
      <c r="D145" s="53" t="s">
        <v>202</v>
      </c>
      <c r="E145" s="39" t="s">
        <v>36</v>
      </c>
    </row>
    <row r="146" spans="1:5" ht="11.25">
      <c r="A146" s="53" t="str">
        <f t="shared" si="2"/>
        <v>排出ガス対策型機械【類似品目】[工事数]</v>
      </c>
      <c r="B146" s="53" t="str">
        <f>B145</f>
        <v>排出ガス対策型機械</v>
      </c>
      <c r="C146" s="57">
        <f>IF(D146="特定調達品目",COUNTIF(D$3:D146,D$3),IF(D146="類似品目",-C145,C143*-100))</f>
        <v>-65</v>
      </c>
      <c r="D146" s="53" t="s">
        <v>172</v>
      </c>
      <c r="E146" s="39" t="s">
        <v>36</v>
      </c>
    </row>
    <row r="147" spans="1:5" ht="22.5">
      <c r="A147" s="53" t="str">
        <f>B147&amp;"【"&amp;D147&amp;"】["&amp;E147&amp;"]"</f>
        <v>排出ガス対策型機械【震災により類似品に変更】[工事数]</v>
      </c>
      <c r="B147" s="53" t="str">
        <f>B145</f>
        <v>排出ガス対策型機械</v>
      </c>
      <c r="C147" s="57">
        <f>IF(D147="特定調達品目",COUNTIF(D$3:D147,D$3),IF(D147="類似品目",-C146,C145*-100))</f>
        <v>-6500</v>
      </c>
      <c r="D147" s="58" t="s">
        <v>290</v>
      </c>
      <c r="E147" s="39" t="s">
        <v>36</v>
      </c>
    </row>
    <row r="148" spans="1:5" ht="11.25">
      <c r="A148" s="53" t="str">
        <f t="shared" si="2"/>
        <v>低騒音対策型機械【特定調達品目】[機種]</v>
      </c>
      <c r="B148" s="53" t="s">
        <v>51</v>
      </c>
      <c r="C148" s="57">
        <f>IF(D148="特定調達品目",COUNTIF(D$3:D148,D$3),IF(D148="類似品目",-C146,C145*-100))</f>
        <v>66</v>
      </c>
      <c r="D148" s="53" t="s">
        <v>202</v>
      </c>
      <c r="E148" s="39" t="s">
        <v>7</v>
      </c>
    </row>
    <row r="149" spans="1:5" ht="11.25">
      <c r="A149" s="53" t="str">
        <f t="shared" si="2"/>
        <v>低騒音対策型機械【類似品目】[機種]</v>
      </c>
      <c r="B149" s="53" t="str">
        <f>B148</f>
        <v>低騒音対策型機械</v>
      </c>
      <c r="C149" s="57">
        <f>IF(D149="特定調達品目",COUNTIF(D$3:D149,D$3),IF(D149="類似品目",-C148,C146*-100))</f>
        <v>-66</v>
      </c>
      <c r="D149" s="53" t="s">
        <v>172</v>
      </c>
      <c r="E149" s="39" t="s">
        <v>7</v>
      </c>
    </row>
    <row r="150" spans="1:5" ht="22.5">
      <c r="A150" s="53" t="str">
        <f>B150&amp;"【"&amp;D150&amp;"】["&amp;E150&amp;"]"</f>
        <v>低騒音対策型機械【震災により類似品に変更】[機種]</v>
      </c>
      <c r="B150" s="53" t="str">
        <f>B148</f>
        <v>低騒音対策型機械</v>
      </c>
      <c r="C150" s="57">
        <f>IF(D150="特定調達品目",COUNTIF(D$3:D150,D$3),IF(D150="類似品目",-C149,C148*-100))</f>
        <v>-6600</v>
      </c>
      <c r="D150" s="58" t="s">
        <v>290</v>
      </c>
      <c r="E150" s="39" t="s">
        <v>7</v>
      </c>
    </row>
    <row r="151" spans="1:5" ht="11.25">
      <c r="A151" s="53" t="str">
        <f t="shared" si="2"/>
        <v>低騒音対策型機械【特定調達品目】[工事数]</v>
      </c>
      <c r="B151" s="53" t="s">
        <v>51</v>
      </c>
      <c r="C151" s="57">
        <f>IF(D151="特定調達品目",COUNTIF(D$3:D151,D$3),IF(D151="類似品目",-C149,C148*-100))</f>
        <v>67</v>
      </c>
      <c r="D151" s="53" t="s">
        <v>202</v>
      </c>
      <c r="E151" s="39" t="s">
        <v>36</v>
      </c>
    </row>
    <row r="152" spans="1:5" ht="11.25">
      <c r="A152" s="53" t="str">
        <f t="shared" si="2"/>
        <v>低騒音対策型機械【類似品目】[工事数]</v>
      </c>
      <c r="B152" s="53" t="str">
        <f>B151</f>
        <v>低騒音対策型機械</v>
      </c>
      <c r="C152" s="57">
        <f>IF(D152="特定調達品目",COUNTIF(D$3:D152,D$3),IF(D152="類似品目",-C151,C149*-100))</f>
        <v>-67</v>
      </c>
      <c r="D152" s="53" t="s">
        <v>172</v>
      </c>
      <c r="E152" s="39" t="s">
        <v>36</v>
      </c>
    </row>
    <row r="153" spans="1:5" ht="22.5">
      <c r="A153" s="53" t="str">
        <f>B153&amp;"【"&amp;D153&amp;"】["&amp;E153&amp;"]"</f>
        <v>低騒音対策型機械【震災により類似品に変更】[工事数]</v>
      </c>
      <c r="B153" s="53" t="str">
        <f>B151</f>
        <v>低騒音対策型機械</v>
      </c>
      <c r="C153" s="57">
        <f>IF(D153="特定調達品目",COUNTIF(D$3:D153,D$3),IF(D153="類似品目",-C152,C151*-100))</f>
        <v>-6700</v>
      </c>
      <c r="D153" s="58" t="s">
        <v>290</v>
      </c>
      <c r="E153" s="39" t="s">
        <v>36</v>
      </c>
    </row>
    <row r="154" spans="1:5" ht="11.25">
      <c r="A154" s="53" t="str">
        <f t="shared" si="2"/>
        <v>低品質土有効利用工法【特定調達品目】[工事数]</v>
      </c>
      <c r="B154" s="53" t="s">
        <v>52</v>
      </c>
      <c r="C154" s="57">
        <f>IF(D154="特定調達品目",COUNTIF(D$3:D154,D$3),IF(D154="類似品目",-C152,C151*-100))</f>
        <v>68</v>
      </c>
      <c r="D154" s="53" t="s">
        <v>202</v>
      </c>
      <c r="E154" s="39" t="s">
        <v>36</v>
      </c>
    </row>
    <row r="155" spans="1:5" ht="11.25">
      <c r="A155" s="53" t="str">
        <f t="shared" si="2"/>
        <v>低品質土有効利用工法【類似品目】[工事数]</v>
      </c>
      <c r="B155" s="53" t="str">
        <f>B154</f>
        <v>低品質土有効利用工法</v>
      </c>
      <c r="C155" s="57">
        <f>IF(D155="特定調達品目",COUNTIF(D$3:D155,D$3),IF(D155="類似品目",-C154,C152*-100))</f>
        <v>-68</v>
      </c>
      <c r="D155" s="53" t="s">
        <v>172</v>
      </c>
      <c r="E155" s="39" t="s">
        <v>36</v>
      </c>
    </row>
    <row r="156" spans="1:5" ht="22.5">
      <c r="A156" s="53" t="str">
        <f>B156&amp;"【"&amp;D156&amp;"】["&amp;E156&amp;"]"</f>
        <v>低品質土有効利用工法【震災により類似品に変更】[工事数]</v>
      </c>
      <c r="B156" s="53" t="str">
        <f>B154</f>
        <v>低品質土有効利用工法</v>
      </c>
      <c r="C156" s="57">
        <f>IF(D156="特定調達品目",COUNTIF(D$3:D156,D$3),IF(D156="類似品目",-C155,C154*-100))</f>
        <v>-6800</v>
      </c>
      <c r="D156" s="58" t="s">
        <v>290</v>
      </c>
      <c r="E156" s="39" t="s">
        <v>36</v>
      </c>
    </row>
    <row r="157" spans="1:5" ht="11.25">
      <c r="A157" s="53" t="str">
        <f t="shared" si="2"/>
        <v>建設汚泥再生処理工法【特定調達品目】[工事数]</v>
      </c>
      <c r="B157" s="53" t="s">
        <v>53</v>
      </c>
      <c r="C157" s="57">
        <f>IF(D157="特定調達品目",COUNTIF(D$3:D157,D$3),IF(D157="類似品目",-C155,C154*-100))</f>
        <v>69</v>
      </c>
      <c r="D157" s="53" t="s">
        <v>202</v>
      </c>
      <c r="E157" s="39" t="s">
        <v>36</v>
      </c>
    </row>
    <row r="158" spans="1:5" ht="11.25">
      <c r="A158" s="53" t="str">
        <f t="shared" si="2"/>
        <v>建設汚泥再生処理工法【類似品目】[工事数]</v>
      </c>
      <c r="B158" s="53" t="str">
        <f>B157</f>
        <v>建設汚泥再生処理工法</v>
      </c>
      <c r="C158" s="57">
        <f>IF(D158="特定調達品目",COUNTIF(D$3:D158,D$3),IF(D158="類似品目",-C157,C155*-100))</f>
        <v>-69</v>
      </c>
      <c r="D158" s="53" t="s">
        <v>172</v>
      </c>
      <c r="E158" s="39" t="s">
        <v>36</v>
      </c>
    </row>
    <row r="159" spans="1:5" ht="22.5">
      <c r="A159" s="53" t="str">
        <f>B159&amp;"【"&amp;D159&amp;"】["&amp;E159&amp;"]"</f>
        <v>建設汚泥再生処理工法【震災により類似品に変更】[工事数]</v>
      </c>
      <c r="B159" s="53" t="str">
        <f>B157</f>
        <v>建設汚泥再生処理工法</v>
      </c>
      <c r="C159" s="57">
        <f>IF(D159="特定調達品目",COUNTIF(D$3:D159,D$3),IF(D159="類似品目",-C158,C157*-100))</f>
        <v>-6900</v>
      </c>
      <c r="D159" s="58" t="s">
        <v>290</v>
      </c>
      <c r="E159" s="39" t="s">
        <v>36</v>
      </c>
    </row>
    <row r="160" spans="1:5" ht="11.25">
      <c r="A160" s="53" t="str">
        <f t="shared" si="2"/>
        <v>コンクリート塊再生処理工法【特定調達品目】[工事数]</v>
      </c>
      <c r="B160" s="53" t="s">
        <v>54</v>
      </c>
      <c r="C160" s="57">
        <f>IF(D160="特定調達品目",COUNTIF(D$3:D160,D$3),IF(D160="類似品目",-C158,C157*-100))</f>
        <v>70</v>
      </c>
      <c r="D160" s="53" t="s">
        <v>202</v>
      </c>
      <c r="E160" s="39" t="s">
        <v>36</v>
      </c>
    </row>
    <row r="161" spans="1:5" ht="11.25">
      <c r="A161" s="53" t="str">
        <f t="shared" si="2"/>
        <v>コンクリート塊再生処理工法【類似品目】[工事数]</v>
      </c>
      <c r="B161" s="53" t="str">
        <f>B160</f>
        <v>コンクリート塊再生処理工法</v>
      </c>
      <c r="C161" s="57">
        <f>IF(D161="特定調達品目",COUNTIF(D$3:D161,D$3),IF(D161="類似品目",-C160,C158*-100))</f>
        <v>-70</v>
      </c>
      <c r="D161" s="53" t="s">
        <v>172</v>
      </c>
      <c r="E161" s="39" t="s">
        <v>36</v>
      </c>
    </row>
    <row r="162" spans="1:5" ht="22.5">
      <c r="A162" s="53" t="str">
        <f>B162&amp;"【"&amp;D162&amp;"】["&amp;E162&amp;"]"</f>
        <v>コンクリート塊再生処理工法【震災により類似品に変更】[工事数]</v>
      </c>
      <c r="B162" s="53" t="str">
        <f>B160</f>
        <v>コンクリート塊再生処理工法</v>
      </c>
      <c r="C162" s="57">
        <f>IF(D162="特定調達品目",COUNTIF(D$3:D162,D$3),IF(D162="類似品目",-C161,C160*-100))</f>
        <v>-7000</v>
      </c>
      <c r="D162" s="58" t="s">
        <v>290</v>
      </c>
      <c r="E162" s="39" t="s">
        <v>36</v>
      </c>
    </row>
    <row r="163" spans="1:5" ht="11.25">
      <c r="A163" s="53" t="str">
        <f>B163&amp;"【"&amp;D163&amp;"】["&amp;E163&amp;"]"</f>
        <v>路上表層再生工法【特定調達品目】[工事数]</v>
      </c>
      <c r="B163" s="53" t="s">
        <v>200</v>
      </c>
      <c r="C163" s="57">
        <f>IF(D163="特定調達品目",COUNTIF(D$3:D163,D$3),IF(D163="類似品目",-C162,C161*-100))</f>
        <v>71</v>
      </c>
      <c r="D163" s="53" t="s">
        <v>214</v>
      </c>
      <c r="E163" s="39" t="s">
        <v>36</v>
      </c>
    </row>
    <row r="164" spans="1:5" ht="11.25">
      <c r="A164" s="53" t="str">
        <f>B164&amp;"【"&amp;D164&amp;"】["&amp;E164&amp;"]"</f>
        <v>路上表層再生工法【特定調達品目】[㎡]</v>
      </c>
      <c r="B164" s="53" t="s">
        <v>200</v>
      </c>
      <c r="C164" s="57">
        <f>IF(D164="特定調達品目",COUNTIF(D$3:D164,D$3),IF(D164="類似品目",-C163,C162*-100))</f>
        <v>72</v>
      </c>
      <c r="D164" s="53" t="s">
        <v>214</v>
      </c>
      <c r="E164" s="39" t="s">
        <v>8</v>
      </c>
    </row>
    <row r="165" spans="1:5" ht="11.25">
      <c r="A165" s="53" t="str">
        <f t="shared" si="2"/>
        <v>路上再生路盤工法【特定調達品目】[工事数]</v>
      </c>
      <c r="B165" s="53" t="s">
        <v>196</v>
      </c>
      <c r="C165" s="57">
        <f>IF(D165="特定調達品目",COUNTIF(D$3:D165,D$3),IF(D165="類似品目",-C164,C163*-100))</f>
        <v>73</v>
      </c>
      <c r="D165" s="53" t="s">
        <v>202</v>
      </c>
      <c r="E165" s="39" t="s">
        <v>36</v>
      </c>
    </row>
    <row r="166" spans="1:5" ht="11.25">
      <c r="A166" s="53" t="str">
        <f t="shared" si="2"/>
        <v>路上再生路盤工法【特定調達品目】[㎡]</v>
      </c>
      <c r="B166" s="53" t="str">
        <f>B165</f>
        <v>路上再生路盤工法</v>
      </c>
      <c r="C166" s="57">
        <f>IF(D166="特定調達品目",COUNTIF(D$3:D166,D$3),IF(D166="類似品目",-C165,C164*-100))</f>
        <v>74</v>
      </c>
      <c r="D166" s="53" t="s">
        <v>215</v>
      </c>
      <c r="E166" s="39" t="s">
        <v>8</v>
      </c>
    </row>
    <row r="167" spans="1:5" ht="11.25">
      <c r="A167" s="53" t="str">
        <f t="shared" si="2"/>
        <v>伐採材及び建設発生土を活用した法面緑化工法【特定調達品目】[工事数]</v>
      </c>
      <c r="B167" s="53" t="s">
        <v>55</v>
      </c>
      <c r="C167" s="57">
        <f>IF(D167="特定調達品目",COUNTIF(D$3:D167,D$3),IF(D167="類似品目",-C166,C165*-100))</f>
        <v>75</v>
      </c>
      <c r="D167" s="53" t="s">
        <v>202</v>
      </c>
      <c r="E167" s="39" t="s">
        <v>36</v>
      </c>
    </row>
    <row r="168" spans="1:5" ht="11.25">
      <c r="A168" s="53" t="str">
        <f t="shared" si="2"/>
        <v>伐採材及び建設発生土を活用した法面緑化工法【特定調達品目】[㎡]</v>
      </c>
      <c r="B168" s="53" t="s">
        <v>55</v>
      </c>
      <c r="C168" s="57">
        <f>IF(D168="特定調達品目",COUNTIF(D$3:D168,D$3),IF(D168="類似品目",-C167,C166*-100))</f>
        <v>76</v>
      </c>
      <c r="D168" s="53" t="s">
        <v>216</v>
      </c>
      <c r="E168" s="39" t="s">
        <v>8</v>
      </c>
    </row>
    <row r="169" spans="1:5" ht="11.25">
      <c r="A169" s="53" t="str">
        <f t="shared" si="2"/>
        <v>泥土低減型ソイルセメント柱列壁工法【特定調達品目】[工事数]</v>
      </c>
      <c r="B169" s="53" t="s">
        <v>217</v>
      </c>
      <c r="C169" s="57">
        <f>IF(D169="特定調達品目",COUNTIF(D$3:D169,D$3),IF(D169="類似品目",-C168,C167*-100))</f>
        <v>77</v>
      </c>
      <c r="D169" s="53" t="s">
        <v>202</v>
      </c>
      <c r="E169" s="39" t="s">
        <v>36</v>
      </c>
    </row>
    <row r="170" spans="1:5" ht="11.25">
      <c r="A170" s="53" t="str">
        <f t="shared" si="2"/>
        <v>排水性舗装【特定調達品目】[工事数]</v>
      </c>
      <c r="B170" s="53" t="s">
        <v>56</v>
      </c>
      <c r="C170" s="57">
        <f>IF(D170="特定調達品目",COUNTIF(D$3:D170,D$3),IF(D170="類似品目",-C169,C168*-100))</f>
        <v>78</v>
      </c>
      <c r="D170" s="53" t="s">
        <v>216</v>
      </c>
      <c r="E170" s="39" t="s">
        <v>36</v>
      </c>
    </row>
    <row r="171" spans="1:5" ht="11.25">
      <c r="A171" s="53" t="str">
        <f t="shared" si="2"/>
        <v>排水性舗装【特定調達品目】[㎡]</v>
      </c>
      <c r="B171" s="53" t="s">
        <v>56</v>
      </c>
      <c r="C171" s="57">
        <f>IF(D171="特定調達品目",COUNTIF(D$3:D171,D$3),IF(D171="類似品目",-C170,C169*-100))</f>
        <v>79</v>
      </c>
      <c r="D171" s="53" t="s">
        <v>202</v>
      </c>
      <c r="E171" s="39" t="s">
        <v>8</v>
      </c>
    </row>
    <row r="172" spans="1:5" ht="11.25">
      <c r="A172" s="53" t="str">
        <f t="shared" si="2"/>
        <v>透水性舗装【特定調達品目】[工事数]</v>
      </c>
      <c r="B172" s="53" t="s">
        <v>57</v>
      </c>
      <c r="C172" s="57">
        <f>IF(D172="特定調達品目",COUNTIF(D$3:D172,D$3),IF(D172="類似品目",-C171,C170*-100))</f>
        <v>80</v>
      </c>
      <c r="D172" s="53" t="s">
        <v>202</v>
      </c>
      <c r="E172" s="39" t="s">
        <v>36</v>
      </c>
    </row>
    <row r="173" spans="1:5" ht="11.25">
      <c r="A173" s="53" t="str">
        <f t="shared" si="2"/>
        <v>透水性舗装【特定調達品目】[㎡]</v>
      </c>
      <c r="B173" s="53" t="s">
        <v>57</v>
      </c>
      <c r="C173" s="57">
        <f>IF(D173="特定調達品目",COUNTIF(D$3:D173,D$3),IF(D173="類似品目",-C172,C171*-100))</f>
        <v>81</v>
      </c>
      <c r="D173" s="53" t="s">
        <v>202</v>
      </c>
      <c r="E173" s="39" t="s">
        <v>8</v>
      </c>
    </row>
    <row r="174" spans="1:5" ht="11.25">
      <c r="A174" s="53" t="str">
        <f t="shared" si="2"/>
        <v>屋上緑化【特定調達品目】[工事数]</v>
      </c>
      <c r="B174" s="53" t="s">
        <v>58</v>
      </c>
      <c r="C174" s="57">
        <f>IF(D174="特定調達品目",COUNTIF(D$3:D174,D$3),IF(D174="類似品目",-C173,C172*-100))</f>
        <v>82</v>
      </c>
      <c r="D174" s="53" t="s">
        <v>216</v>
      </c>
      <c r="E174" s="39" t="s">
        <v>36</v>
      </c>
    </row>
    <row r="175" spans="1:5" ht="11.25">
      <c r="A175" s="53" t="str">
        <f t="shared" si="2"/>
        <v>屋上緑化【特定調達品目】[㎡]</v>
      </c>
      <c r="B175" s="53" t="s">
        <v>58</v>
      </c>
      <c r="C175" s="57">
        <f>IF(D175="特定調達品目",COUNTIF(D$3:D175,D$3),IF(D175="類似品目",-C174,C173*-100))</f>
        <v>83</v>
      </c>
      <c r="D175" s="53" t="s">
        <v>202</v>
      </c>
      <c r="E175" s="39" t="s">
        <v>8</v>
      </c>
    </row>
  </sheetData>
  <sheetProtection/>
  <conditionalFormatting sqref="F40">
    <cfRule type="cellIs" priority="3" dxfId="157" operator="equal" stopIfTrue="1">
      <formula>"特定調達品目"</formula>
    </cfRule>
    <cfRule type="cellIs" priority="4" dxfId="158" operator="equal" stopIfTrue="1">
      <formula>"類似品目"</formula>
    </cfRule>
    <cfRule type="cellIs" priority="5" dxfId="4" operator="equal" stopIfTrue="1">
      <formula>"うち震災により類似品に変更"</formula>
    </cfRule>
  </conditionalFormatting>
  <conditionalFormatting sqref="D3:D83 D85:D175">
    <cfRule type="cellIs" priority="6" dxfId="1" operator="equal" stopIfTrue="1">
      <formula>"特定調達品目"</formula>
    </cfRule>
    <cfRule type="cellIs" priority="7" dxfId="0" operator="equal" stopIfTrue="1">
      <formula>"類似品目"</formula>
    </cfRule>
  </conditionalFormatting>
  <conditionalFormatting sqref="D84">
    <cfRule type="cellIs" priority="1" dxfId="1" operator="equal" stopIfTrue="1">
      <formula>"特定調達品目"</formula>
    </cfRule>
    <cfRule type="cellIs" priority="2" dxfId="0" operator="equal" stopIfTrue="1">
      <formula>"類似品目"</formula>
    </cfRule>
  </conditionalFormatting>
  <dataValidations count="1">
    <dataValidation type="list" allowBlank="1" showInputMessage="1" showErrorMessage="1" sqref="A142:E175">
      <formula1>"マスタ"</formula1>
    </dataValidation>
  </dataValidations>
  <printOptions/>
  <pageMargins left="0.787" right="0.787" top="0.984" bottom="0.984" header="0.512" footer="0.512"/>
  <pageSetup fitToHeight="2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akita  秋田 輝和</dc:creator>
  <cp:keywords/>
  <dc:description/>
  <cp:lastModifiedBy>ㅤ</cp:lastModifiedBy>
  <cp:lastPrinted>2019-11-06T07:38:08Z</cp:lastPrinted>
  <dcterms:created xsi:type="dcterms:W3CDTF">2000-12-05T11:20:34Z</dcterms:created>
  <dcterms:modified xsi:type="dcterms:W3CDTF">2020-04-07T08:43:51Z</dcterms:modified>
  <cp:category/>
  <cp:version/>
  <cp:contentType/>
  <cp:contentStatus/>
</cp:coreProperties>
</file>